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etrovska\AppData\Roaming\iManage\Work\Recent\CZ-LIBERTY_RESTRU\"/>
    </mc:Choice>
  </mc:AlternateContent>
  <xr:revisionPtr revIDLastSave="0" documentId="13_ncr:1_{A69F5D5C-4187-4CD0-B157-EF7F59894EA6}" xr6:coauthVersionLast="47" xr6:coauthVersionMax="47" xr10:uidLastSave="{00000000-0000-0000-0000-000000000000}"/>
  <bookViews>
    <workbookView xWindow="-120" yWindow="-120" windowWidth="29040" windowHeight="15840" tabRatio="903" firstSheet="1" activeTab="3" xr2:uid="{00000000-000D-0000-FFFF-FFFF00000000}"/>
  </bookViews>
  <sheets>
    <sheet name="Údaje" sheetId="4" state="hidden" r:id="rId1"/>
    <sheet name="Aktiva" sheetId="2" r:id="rId2"/>
    <sheet name="Pasiva" sheetId="5" r:id="rId3"/>
    <sheet name="VZZ" sheetId="43" r:id="rId4"/>
    <sheet name="Sheet1" sheetId="47" state="hidden" r:id="rId5"/>
    <sheet name="Assets ENG" sheetId="44" state="hidden" r:id="rId6"/>
    <sheet name="Liabilities ENG" sheetId="45" state="hidden" r:id="rId7"/>
    <sheet name="P&amp;L ENG" sheetId="46" state="hidden" r:id="rId8"/>
  </sheets>
  <definedNames>
    <definedName name="OK">Údaje!$B$1048575:$B$1048576</definedName>
    <definedName name="OP_majetek">Údaje!$A$1048548:$A$1048574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9" i="5" l="1"/>
  <c r="H28" i="5" s="1"/>
  <c r="L34" i="45" l="1"/>
  <c r="L7" i="45"/>
  <c r="H30" i="43" l="1"/>
  <c r="H17" i="5" l="1"/>
  <c r="H15" i="5" s="1"/>
  <c r="H2" i="45" l="1"/>
  <c r="H19" i="43" l="1"/>
  <c r="H17" i="43" s="1"/>
  <c r="H10" i="43" l="1"/>
  <c r="H62" i="43" l="1"/>
  <c r="K67" i="2" l="1"/>
  <c r="K9" i="2" l="1"/>
  <c r="K14" i="2"/>
  <c r="I15" i="2"/>
  <c r="J15" i="2"/>
  <c r="K16" i="2"/>
  <c r="K17" i="2"/>
  <c r="K18" i="2"/>
  <c r="K19" i="2"/>
  <c r="I20" i="2"/>
  <c r="J20" i="2"/>
  <c r="K21" i="2"/>
  <c r="K22" i="2"/>
  <c r="I25" i="2"/>
  <c r="J25" i="2"/>
  <c r="K26" i="2"/>
  <c r="K27" i="2"/>
  <c r="K28" i="2"/>
  <c r="K29" i="2"/>
  <c r="I30" i="2"/>
  <c r="J30" i="2"/>
  <c r="K31" i="2"/>
  <c r="K32" i="2"/>
  <c r="K33" i="2"/>
  <c r="I34" i="2"/>
  <c r="J34" i="2"/>
  <c r="K35" i="2"/>
  <c r="K36" i="2"/>
  <c r="K39" i="2"/>
  <c r="K40" i="2"/>
  <c r="K41" i="2"/>
  <c r="K42" i="2"/>
  <c r="K43" i="2"/>
  <c r="K44" i="2"/>
  <c r="I45" i="2"/>
  <c r="I38" i="2" s="1"/>
  <c r="J45" i="2"/>
  <c r="J38" i="2" s="1"/>
  <c r="K46" i="2"/>
  <c r="K47" i="2"/>
  <c r="K49" i="2"/>
  <c r="K50" i="2"/>
  <c r="K51" i="2"/>
  <c r="K56" i="2"/>
  <c r="K57" i="2"/>
  <c r="I58" i="2"/>
  <c r="I55" i="2" s="1"/>
  <c r="J58" i="2"/>
  <c r="J55" i="2" s="1"/>
  <c r="K59" i="2"/>
  <c r="K60" i="2"/>
  <c r="K61" i="2"/>
  <c r="K62" i="2"/>
  <c r="K66" i="2"/>
  <c r="K68" i="2"/>
  <c r="K69" i="2"/>
  <c r="I70" i="2"/>
  <c r="I65" i="2" s="1"/>
  <c r="J70" i="2"/>
  <c r="J65" i="2" s="1"/>
  <c r="K71" i="2"/>
  <c r="K72" i="2"/>
  <c r="K73" i="2"/>
  <c r="K74" i="2"/>
  <c r="K76" i="2"/>
  <c r="K77" i="2"/>
  <c r="K78" i="2"/>
  <c r="I79" i="2"/>
  <c r="I75" i="2" s="1"/>
  <c r="J79" i="2"/>
  <c r="J75" i="2" s="1"/>
  <c r="K80" i="2"/>
  <c r="K81" i="2"/>
  <c r="K82" i="2"/>
  <c r="K83" i="2"/>
  <c r="K84" i="2"/>
  <c r="K85" i="2"/>
  <c r="I87" i="2"/>
  <c r="J87" i="2"/>
  <c r="K88" i="2"/>
  <c r="K89" i="2"/>
  <c r="I91" i="2"/>
  <c r="J91" i="2"/>
  <c r="K92" i="2"/>
  <c r="K93" i="2"/>
  <c r="I95" i="2"/>
  <c r="J95" i="2"/>
  <c r="K96" i="2"/>
  <c r="K97" i="2"/>
  <c r="K98" i="2"/>
  <c r="J13" i="2" l="1"/>
  <c r="K58" i="2"/>
  <c r="K79" i="2"/>
  <c r="K20" i="2"/>
  <c r="I13" i="2"/>
  <c r="K95" i="2"/>
  <c r="K91" i="2"/>
  <c r="K87" i="2"/>
  <c r="J64" i="2"/>
  <c r="J53" i="2" s="1"/>
  <c r="K75" i="2"/>
  <c r="K70" i="2"/>
  <c r="K65" i="2"/>
  <c r="K45" i="2"/>
  <c r="K30" i="2"/>
  <c r="K25" i="2"/>
  <c r="J24" i="2"/>
  <c r="I24" i="2"/>
  <c r="K15" i="2"/>
  <c r="K55" i="2"/>
  <c r="K38" i="2"/>
  <c r="I64" i="2"/>
  <c r="I53" i="2" s="1"/>
  <c r="K34" i="2"/>
  <c r="K53" i="2" l="1"/>
  <c r="K24" i="2"/>
  <c r="I11" i="2"/>
  <c r="I8" i="2" s="1"/>
  <c r="J11" i="2"/>
  <c r="J8" i="2" s="1"/>
  <c r="J101" i="2" s="1"/>
  <c r="K13" i="2"/>
  <c r="K11" i="2" s="1"/>
  <c r="K64" i="2"/>
  <c r="K8" i="2" l="1"/>
  <c r="I101" i="2"/>
  <c r="H10" i="5"/>
  <c r="K101" i="2" l="1"/>
  <c r="L7" i="5"/>
  <c r="H35" i="43" l="1"/>
  <c r="H73" i="43" l="1"/>
  <c r="H71" i="5" l="1"/>
  <c r="H61" i="5" s="1"/>
  <c r="H24" i="43" l="1"/>
  <c r="H23" i="43" s="1"/>
  <c r="H42" i="43" s="1"/>
  <c r="H44" i="43" l="1"/>
  <c r="H50" i="43"/>
  <c r="H56" i="43"/>
  <c r="H24" i="5"/>
  <c r="H39" i="5"/>
  <c r="H57" i="5"/>
  <c r="H46" i="5" s="1"/>
  <c r="H45" i="5" s="1"/>
  <c r="H80" i="5"/>
  <c r="H69" i="43" l="1"/>
  <c r="H71" i="43" s="1"/>
  <c r="H77" i="43" s="1"/>
  <c r="H37" i="5"/>
  <c r="H81" i="43" l="1"/>
  <c r="K7" i="45" l="1"/>
  <c r="K34" i="45"/>
  <c r="H34" i="5"/>
  <c r="H8" i="5" s="1"/>
  <c r="L2" i="2"/>
  <c r="H7" i="5" l="1"/>
  <c r="I2" i="5"/>
  <c r="K7" i="5" l="1"/>
  <c r="H2" i="46"/>
  <c r="I2" i="44"/>
  <c r="H2" i="43"/>
  <c r="H2" i="5"/>
  <c r="I2" i="2"/>
  <c r="B2" i="46" l="1"/>
  <c r="B2" i="44"/>
  <c r="H83" i="43"/>
  <c r="B2" i="43"/>
  <c r="B2" i="5"/>
  <c r="B2" i="2"/>
  <c r="H84" i="5" l="1"/>
</calcChain>
</file>

<file path=xl/sharedStrings.xml><?xml version="1.0" encoding="utf-8"?>
<sst xmlns="http://schemas.openxmlformats.org/spreadsheetml/2006/main" count="964" uniqueCount="429">
  <si>
    <t>Řád. č.</t>
  </si>
  <si>
    <t>Brutto</t>
  </si>
  <si>
    <t>Korekce</t>
  </si>
  <si>
    <t>Netto</t>
  </si>
  <si>
    <t>AKTIVA CELKEM</t>
  </si>
  <si>
    <t>A.</t>
  </si>
  <si>
    <t>Pohledávky za upsaný vlastní kapitál</t>
  </si>
  <si>
    <t>B.</t>
  </si>
  <si>
    <t>I.</t>
  </si>
  <si>
    <t xml:space="preserve">Dlouhodobý nehmotný majetek </t>
  </si>
  <si>
    <t>Software</t>
  </si>
  <si>
    <t>Ocenitelná práva</t>
  </si>
  <si>
    <t>Goodwill</t>
  </si>
  <si>
    <t>Nedokončený dlouhodobý nehmotný majetek</t>
  </si>
  <si>
    <t>Poskytnuté zálohy na dlouhodobý nehmotný majetek</t>
  </si>
  <si>
    <t>II.</t>
  </si>
  <si>
    <t xml:space="preserve">Dlouhodobý hmotný majetek  </t>
  </si>
  <si>
    <t>Stavby</t>
  </si>
  <si>
    <t>Pěstitelské celky trvalých porostů</t>
  </si>
  <si>
    <t>Jiný dlouhodobý hmotný majetek</t>
  </si>
  <si>
    <t>Poskytnuté zálohy na dlouhodobý hmotný majetek</t>
  </si>
  <si>
    <t>Oceňovací rozdíl k nabytému majetku</t>
  </si>
  <si>
    <t>III.</t>
  </si>
  <si>
    <t>Dlouhodobý finanční majetek</t>
  </si>
  <si>
    <t>Ostatní dlouhodobé cenné papíry a podíly</t>
  </si>
  <si>
    <t>Jiný dlouhodobý finanční majetek</t>
  </si>
  <si>
    <t>Poskytnuté zálohy na dlouhodobý finanční majetek</t>
  </si>
  <si>
    <t>C.</t>
  </si>
  <si>
    <t>OBĚŽNÁ AKTIVA</t>
  </si>
  <si>
    <t>Zásoby</t>
  </si>
  <si>
    <t>Materiál</t>
  </si>
  <si>
    <t>Nedokončená výroba a polotovary</t>
  </si>
  <si>
    <t>Mladá a ostatní zvířata a jejich skupiny</t>
  </si>
  <si>
    <t>Zboží</t>
  </si>
  <si>
    <t>Poskytnuté zálohy na zásoby</t>
  </si>
  <si>
    <t>Dlouhodobé pohledávky</t>
  </si>
  <si>
    <t>Pohledávky z obchodních vztahů</t>
  </si>
  <si>
    <t>Pohledávky - ovládaná nebo ovládající osoba</t>
  </si>
  <si>
    <t>Pohledávky za společníky</t>
  </si>
  <si>
    <t>Dlouhodobé poskytnuté zálohy</t>
  </si>
  <si>
    <t>Dohadné účty aktivní</t>
  </si>
  <si>
    <t>Jiné pohledávky</t>
  </si>
  <si>
    <t>Odložená daňová pohledávka</t>
  </si>
  <si>
    <t>Krátkodobé pohledávky</t>
  </si>
  <si>
    <t>Sociální zabezpečení a zdravotní pojištění</t>
  </si>
  <si>
    <t>Stát - daňové pohledávky</t>
  </si>
  <si>
    <t>Krátkodobé poskytnuté zálohy</t>
  </si>
  <si>
    <t>IV.</t>
  </si>
  <si>
    <t>Krátkodobý finanční majetek</t>
  </si>
  <si>
    <t>D.</t>
  </si>
  <si>
    <t>Náklady příštích období</t>
  </si>
  <si>
    <t>Komplexní náklady příštích období</t>
  </si>
  <si>
    <t>Příjmy příštích období</t>
  </si>
  <si>
    <t>Kontrolní číslo</t>
  </si>
  <si>
    <t>Běžné účetní období</t>
  </si>
  <si>
    <t>V.</t>
  </si>
  <si>
    <t>Cenné papíry v ekvivalenci</t>
  </si>
  <si>
    <t>Minulé účetní období</t>
  </si>
  <si>
    <t>Kladný konsolidační rozdíl</t>
  </si>
  <si>
    <t>Záporný konsolidační rozdíl</t>
  </si>
  <si>
    <t>PASIVA CELKEM</t>
  </si>
  <si>
    <t xml:space="preserve">Vlastní kapitál </t>
  </si>
  <si>
    <t xml:space="preserve">Základní kapitál </t>
  </si>
  <si>
    <t>Změny základního kapitálu</t>
  </si>
  <si>
    <t>Kapitálové fondy</t>
  </si>
  <si>
    <t>A</t>
  </si>
  <si>
    <t>Ážio</t>
  </si>
  <si>
    <t>Ostatní kapitálové fondy</t>
  </si>
  <si>
    <t>Fondy ze zisku</t>
  </si>
  <si>
    <t>Statutární a ostatní fondy</t>
  </si>
  <si>
    <t>Rozhodnuto o zálohách na výplatu podílu na zisku (-)</t>
  </si>
  <si>
    <t>VI.</t>
  </si>
  <si>
    <t>VII.</t>
  </si>
  <si>
    <t>CIZÍ ZDROJE</t>
  </si>
  <si>
    <t>Rezervy</t>
  </si>
  <si>
    <t>Rezervy podle zvláštních právních předpisů</t>
  </si>
  <si>
    <t>Ostatní rezervy</t>
  </si>
  <si>
    <t>Dlouhodobé závazky</t>
  </si>
  <si>
    <t>Závazky z obchodních vztahů</t>
  </si>
  <si>
    <t>Závazky - ovládaná nebo ovládající osoba</t>
  </si>
  <si>
    <t>Závazky - podstatný vliv</t>
  </si>
  <si>
    <t>Dlouhodobé přijaté zálohy</t>
  </si>
  <si>
    <t>Vydané dluhopisy</t>
  </si>
  <si>
    <t>Dlouhodobé směnky k úhradě</t>
  </si>
  <si>
    <t>Dohadné účty pasivní</t>
  </si>
  <si>
    <t>Jiné závazky</t>
  </si>
  <si>
    <t>Odložený daňový závazek</t>
  </si>
  <si>
    <t>Krátkodobé závazky</t>
  </si>
  <si>
    <t>Závazky ke společníkům</t>
  </si>
  <si>
    <t>Závazky ze sociálního zabezpečení a zdravotního pojištění</t>
  </si>
  <si>
    <t>Krátkodobé přijaté zálohy</t>
  </si>
  <si>
    <t>Krátkodobé finanční výpomoci</t>
  </si>
  <si>
    <t>Výdaje příštích období</t>
  </si>
  <si>
    <t>Výnosy příštích období</t>
  </si>
  <si>
    <t>Tržby za prodej zboží</t>
  </si>
  <si>
    <t>Náklady vynaložené na prodané zboží</t>
  </si>
  <si>
    <t>+</t>
  </si>
  <si>
    <t>Výkonová spotřeba</t>
  </si>
  <si>
    <t>Spotřeba materiálu a energie</t>
  </si>
  <si>
    <t>Služby</t>
  </si>
  <si>
    <t>Osobní náklady</t>
  </si>
  <si>
    <t>Mzdové náklady</t>
  </si>
  <si>
    <t>Náklady na sociální zabezpečení a zdravotní pojištění</t>
  </si>
  <si>
    <t>E.</t>
  </si>
  <si>
    <t>F.</t>
  </si>
  <si>
    <t>Zůstatková cena prodaného dlouhodobého majetku</t>
  </si>
  <si>
    <t>G.</t>
  </si>
  <si>
    <t>Ostatní provozní výnosy</t>
  </si>
  <si>
    <t>H.</t>
  </si>
  <si>
    <t>Ostatní provozní náklady</t>
  </si>
  <si>
    <t>*</t>
  </si>
  <si>
    <t>J.</t>
  </si>
  <si>
    <t>Výnosy z ostatního dlouhodobého finančního majetku</t>
  </si>
  <si>
    <t>K.</t>
  </si>
  <si>
    <t>L.</t>
  </si>
  <si>
    <t>M.</t>
  </si>
  <si>
    <t>Ostatní finanční výnosy</t>
  </si>
  <si>
    <t>Ostatní finanční náklady</t>
  </si>
  <si>
    <t>**</t>
  </si>
  <si>
    <t>***</t>
  </si>
  <si>
    <t>Aktiva =  Pasiva</t>
  </si>
  <si>
    <t>Aktiva = Pasiva</t>
  </si>
  <si>
    <t>HV BS = HV P&amp;L</t>
  </si>
  <si>
    <t>Název:</t>
  </si>
  <si>
    <t>Měsíc:</t>
  </si>
  <si>
    <t>Datum:</t>
  </si>
  <si>
    <t>Předchozí období:</t>
  </si>
  <si>
    <t>Datum (předchozí období):</t>
  </si>
  <si>
    <t>OK</t>
  </si>
  <si>
    <t>NOT OK</t>
  </si>
  <si>
    <t>Krátkodobá</t>
  </si>
  <si>
    <t>Dlouhodobá</t>
  </si>
  <si>
    <t>Ostatní dlouhodobý hmotný majetek</t>
  </si>
  <si>
    <t>Ostatní dlouhodobý finanční majetek</t>
  </si>
  <si>
    <t>1.</t>
  </si>
  <si>
    <t>2.</t>
  </si>
  <si>
    <t>3.</t>
  </si>
  <si>
    <t>4.</t>
  </si>
  <si>
    <t>5.</t>
  </si>
  <si>
    <t>6.</t>
  </si>
  <si>
    <t>Pohledávky</t>
  </si>
  <si>
    <t>Závazky</t>
  </si>
  <si>
    <t>Ostatní ocenitelná práva</t>
  </si>
  <si>
    <t>Pozemky a stavby</t>
  </si>
  <si>
    <t xml:space="preserve">Pozemky  </t>
  </si>
  <si>
    <t>Hmotné movité věci a jejich soubory</t>
  </si>
  <si>
    <t>Dospělá zvířata a jejich skupiny</t>
  </si>
  <si>
    <t>Poskytnuté zálohy na dlouhodobý hmotný majetek a nedokončený dlouhodobý hmotný majetek</t>
  </si>
  <si>
    <t>Nedokončený dlouhodobý hmotný majetek</t>
  </si>
  <si>
    <t>Podíly - ovládaná nebo ovládající osoba</t>
  </si>
  <si>
    <t>Zápůjčky a úvěry - ovládaná nebo ovládající osoba</t>
  </si>
  <si>
    <t>Podíly - podstatný vliv</t>
  </si>
  <si>
    <t>Zápůjčky a úvěry - podstatný vliv</t>
  </si>
  <si>
    <t>Zápůjčky a úvěry - ostatní</t>
  </si>
  <si>
    <t>7.</t>
  </si>
  <si>
    <t>ČASOVÉ ROZLIŠENÍ</t>
  </si>
  <si>
    <t>Výrobky a zboží</t>
  </si>
  <si>
    <t xml:space="preserve">Výrobky   </t>
  </si>
  <si>
    <t>Pohledávky - ostatní</t>
  </si>
  <si>
    <t>Pohledávky - podstatný vliv</t>
  </si>
  <si>
    <t>Ostatní krátkodobý finanční majetek</t>
  </si>
  <si>
    <t>Peněžní prostředky v pokladně</t>
  </si>
  <si>
    <t>Peněžní prostředky na účtech</t>
  </si>
  <si>
    <t>Vlastní akcie (-)</t>
  </si>
  <si>
    <t>Ážio a kapitálové fondy</t>
  </si>
  <si>
    <t>Oceňovací rozdíly z přecenění majetku a závazků (+/-)</t>
  </si>
  <si>
    <t>Oceňovací rozdíly z přecenění při přeměnách obchodních korporací (+/-)</t>
  </si>
  <si>
    <t>Rozdíly z přeměn obchodních korporací (+/-)</t>
  </si>
  <si>
    <t>Rozdíly z ocenění při přeměnách obchodních korporací (+/-)</t>
  </si>
  <si>
    <t>Ostatní rezervní fondy</t>
  </si>
  <si>
    <t>Výsledek hospodaření minulých let (+/-)</t>
  </si>
  <si>
    <t>Jiný výsledek hospodaření minulých let (+/-)</t>
  </si>
  <si>
    <t>Výsledek hospodaření běžného účetního období (+/-)</t>
  </si>
  <si>
    <t>Rezervy na důchody a podobné závazky</t>
  </si>
  <si>
    <t>Vyměnitelné dluhopisy</t>
  </si>
  <si>
    <t>Ostatní dluhopisy</t>
  </si>
  <si>
    <t>8.</t>
  </si>
  <si>
    <t>9.</t>
  </si>
  <si>
    <t>Závazky - ostatní</t>
  </si>
  <si>
    <t>Závazky k úvěrovým institucím</t>
  </si>
  <si>
    <t>Krátkodobé směnky k úhradě</t>
  </si>
  <si>
    <t>Závazky ostatní</t>
  </si>
  <si>
    <t>Tržby z prodeje výrobků a služeb</t>
  </si>
  <si>
    <t>Změna stavu zásob vlastní činností (+/-)</t>
  </si>
  <si>
    <t>Aktivace (-)</t>
  </si>
  <si>
    <t>Ostatní náklady</t>
  </si>
  <si>
    <t>Náklady na sociální zabezpečení, zdravotní pojištění a ostatní náklady</t>
  </si>
  <si>
    <t>Úpravy hodnot v provozní oblasti</t>
  </si>
  <si>
    <t>Úpravy hodnot dlouhodobého nehmotného a hmotného majetku</t>
  </si>
  <si>
    <t>Úpravy hodnot dlouhodobého nehmotného a hmotného majetku - trvalé</t>
  </si>
  <si>
    <t>Úpravy hodnot dlouhodobého nehmotného a hmotného majetku - dočasné</t>
  </si>
  <si>
    <t>Tržby z prodaného dlouhodobého majetku</t>
  </si>
  <si>
    <t>Tržby z prodaného materiálu</t>
  </si>
  <si>
    <t>Jiné provozní výnosy</t>
  </si>
  <si>
    <t>Rezervy v provozní oblasti a komplexní náklady příštích období</t>
  </si>
  <si>
    <t>Jiné provozní náklady</t>
  </si>
  <si>
    <t>Výnosy z dlouhodobého finančního majetku - podíly</t>
  </si>
  <si>
    <t>Výnosy z podílů - ovládaná nebo ovládající osoba</t>
  </si>
  <si>
    <t>Ostatní výnosy z podílů</t>
  </si>
  <si>
    <t>Náklady vynaložené na prodané podíly</t>
  </si>
  <si>
    <t>Ostatní výnosy z ostatního dlouhodobého finančního majetku</t>
  </si>
  <si>
    <t>Náklady související s ostatním dlouhodobým finančním majetkem</t>
  </si>
  <si>
    <t>Peněžní prostředky</t>
  </si>
  <si>
    <t>Výnosové úroky a podobné výnosy</t>
  </si>
  <si>
    <t>Výnosové úroky a podobné výnosy - ovládaná nebo ovládající osoba</t>
  </si>
  <si>
    <t>Ostatní výnosové úroky a podobné výnosy</t>
  </si>
  <si>
    <t>Úpravy hodnot a rezervy ve finanční oblasti</t>
  </si>
  <si>
    <t>Ostatní nákladové úroky a podobné náklady</t>
  </si>
  <si>
    <t>Čistý obrat za účetní období = I. + II. + III. + IV. + V. + VI. + VII.“.</t>
  </si>
  <si>
    <t>Line</t>
  </si>
  <si>
    <t>Gross</t>
  </si>
  <si>
    <t>Adjustments</t>
  </si>
  <si>
    <t>Net</t>
  </si>
  <si>
    <t>TOTAL ASSETS</t>
  </si>
  <si>
    <t>RECEIVABLES FOR SUBSCRIBED CAPITAL</t>
  </si>
  <si>
    <t>FIXED ASSETS</t>
  </si>
  <si>
    <t>Intangible fixed assets</t>
  </si>
  <si>
    <t>Research and development</t>
  </si>
  <si>
    <t>Valuable rights</t>
  </si>
  <si>
    <t>Other valuable rights</t>
  </si>
  <si>
    <t>Other intangible fixed assets</t>
  </si>
  <si>
    <t>Prepayments for intangible fixed assets and intangible 
fixed assets under construction</t>
  </si>
  <si>
    <t>Prepayments for intangible fixed assets</t>
  </si>
  <si>
    <t>Intangible fixed assets under construction</t>
  </si>
  <si>
    <t>Tangible fixed assets</t>
  </si>
  <si>
    <t>Land and structures</t>
  </si>
  <si>
    <t>Land</t>
  </si>
  <si>
    <t>Structures</t>
  </si>
  <si>
    <t>Tangible movable assets and 
sets of tangible movable assets</t>
  </si>
  <si>
    <t>Valuation difference on acquired assets</t>
  </si>
  <si>
    <t>Other tangible fixed assets</t>
  </si>
  <si>
    <t>Perennial crops</t>
  </si>
  <si>
    <t>Breeding animals and their groups</t>
  </si>
  <si>
    <t>Prepayments for tangible fixed assets and 
tangible fixed assets under construction</t>
  </si>
  <si>
    <t>Prepayments for tangible fixed assets</t>
  </si>
  <si>
    <t>Tangible fixed assets under construction</t>
  </si>
  <si>
    <t>Non-current financial assets</t>
  </si>
  <si>
    <t>Equity investments - controlled or controlling entity</t>
  </si>
  <si>
    <t>Loans and borrowings - controlled or controlling entity</t>
  </si>
  <si>
    <t>Equity investments in associates</t>
  </si>
  <si>
    <t>Loans and borrowings - associates</t>
  </si>
  <si>
    <t>Other non-current securities and investments</t>
  </si>
  <si>
    <t>Loans and borrowings - other</t>
  </si>
  <si>
    <t>Other non-current financial assets</t>
  </si>
  <si>
    <t>Sundry non-current financial assets</t>
  </si>
  <si>
    <t>Prepaymens for non-current financial assets</t>
  </si>
  <si>
    <t>Current assets</t>
  </si>
  <si>
    <t>Inventories</t>
  </si>
  <si>
    <t>Material</t>
  </si>
  <si>
    <t>Work in progress and semifinished goods</t>
  </si>
  <si>
    <t>Products and goods</t>
  </si>
  <si>
    <t>Products</t>
  </si>
  <si>
    <t>Goods</t>
  </si>
  <si>
    <t>Young and other animals and their groups</t>
  </si>
  <si>
    <t>Prepayments for inventories</t>
  </si>
  <si>
    <t>Receivables</t>
  </si>
  <si>
    <t>Long-term receivables</t>
  </si>
  <si>
    <t>Trade receivables</t>
  </si>
  <si>
    <t>Receivables - controlled or controlling entity</t>
  </si>
  <si>
    <t>Receivables - associates</t>
  </si>
  <si>
    <t>Deferred tax asset</t>
  </si>
  <si>
    <t>Receivables - other</t>
  </si>
  <si>
    <t xml:space="preserve">Receivables from partners </t>
  </si>
  <si>
    <t>Long-term prepayments made</t>
  </si>
  <si>
    <t>Estimated receivables</t>
  </si>
  <si>
    <t>Sundry receivables</t>
  </si>
  <si>
    <t>Short-term receivables</t>
  </si>
  <si>
    <t>Social security and health insurance contributions</t>
  </si>
  <si>
    <t>State - tax receivables</t>
  </si>
  <si>
    <t>Short-term prepayments made</t>
  </si>
  <si>
    <t>Current financial assets</t>
  </si>
  <si>
    <t>Investments - controlled or controlling entity</t>
  </si>
  <si>
    <t>Other current financial assets</t>
  </si>
  <si>
    <t>Cash</t>
  </si>
  <si>
    <t>Cash on hand</t>
  </si>
  <si>
    <t>Cash at bank</t>
  </si>
  <si>
    <t>Other assets</t>
  </si>
  <si>
    <t>Deferred expenses</t>
  </si>
  <si>
    <t>Complex deferred expenses</t>
  </si>
  <si>
    <t>Accrued income</t>
  </si>
  <si>
    <t xml:space="preserve">Control </t>
  </si>
  <si>
    <t>Profit or loss for the current period (+/-)</t>
  </si>
  <si>
    <t>Sales of products and services</t>
  </si>
  <si>
    <t>Sales of goods</t>
  </si>
  <si>
    <t>Purchased consumables and services</t>
  </si>
  <si>
    <t>Costs of goods sold</t>
  </si>
  <si>
    <t>Consumed material and energy</t>
  </si>
  <si>
    <t>Services</t>
  </si>
  <si>
    <t>Change in internally produced inventory (+/-)</t>
  </si>
  <si>
    <t>Own work capitalised (-)</t>
  </si>
  <si>
    <t>Staff costs</t>
  </si>
  <si>
    <t>Payroll costs</t>
  </si>
  <si>
    <t>Social security and health insurance costs and other charges</t>
  </si>
  <si>
    <t>Social security and health insurance costs</t>
  </si>
  <si>
    <t>Other charges</t>
  </si>
  <si>
    <t>Adjustments to values in operating activities</t>
  </si>
  <si>
    <t>Adjustments to values of intangible and tangible fixed assets</t>
  </si>
  <si>
    <t>Adjustments to values of intangible and tangible fixed assets - permanent</t>
  </si>
  <si>
    <t>Adjustments to values of intangible and tangible fixed assets - temporary</t>
  </si>
  <si>
    <t>Adjustments to values of inventories</t>
  </si>
  <si>
    <t>Adjustments to values of receivables</t>
  </si>
  <si>
    <t>Other operating income</t>
  </si>
  <si>
    <t>Sales of fixed assets</t>
  </si>
  <si>
    <t>Sales of material</t>
  </si>
  <si>
    <t>Sundry operating income</t>
  </si>
  <si>
    <t>Other operating expenses</t>
  </si>
  <si>
    <t>Net book value of sold fixed assets</t>
  </si>
  <si>
    <t>Net book value of sold material</t>
  </si>
  <si>
    <t>Taxes and charges</t>
  </si>
  <si>
    <t>Reserves relating to operating activities and complex deferred expenses</t>
  </si>
  <si>
    <t>Sundry operating expenses</t>
  </si>
  <si>
    <t>Operating profit or loss (+/-)</t>
  </si>
  <si>
    <t>Income from non-current financial assets - equity investments</t>
  </si>
  <si>
    <t>Income from equity investments - controlled or controlling entity</t>
  </si>
  <si>
    <t>Other income from equity investments</t>
  </si>
  <si>
    <t>Costs of equity investments sold</t>
  </si>
  <si>
    <t>Income from other non-current financial assets</t>
  </si>
  <si>
    <t>Income from other non-current financial assets - controlled or controlling entity</t>
  </si>
  <si>
    <t>Other income from other non-current financial assets</t>
  </si>
  <si>
    <t>Costs of other non-current financial assets</t>
  </si>
  <si>
    <t>Interest income and similar income</t>
  </si>
  <si>
    <t>Interest income and similar income - controlled or controlling entity</t>
  </si>
  <si>
    <t>Other interest income and similar income</t>
  </si>
  <si>
    <t>Adjustments to values and reserves relating to financial activities</t>
  </si>
  <si>
    <t>Interest expenses and similar expenses</t>
  </si>
  <si>
    <t>Interest expenses and similar expenses - controlled or controlling entity</t>
  </si>
  <si>
    <t>Other interest expenses and similar expenses</t>
  </si>
  <si>
    <t>Other financial income</t>
  </si>
  <si>
    <t>Other financial expenses</t>
  </si>
  <si>
    <t>Financial profit or loss (+/-)</t>
  </si>
  <si>
    <t>Profit or loss before tax  (+/-)</t>
  </si>
  <si>
    <t>Income tax</t>
  </si>
  <si>
    <t>Due income tax</t>
  </si>
  <si>
    <t>Deferred income tax (+/-)</t>
  </si>
  <si>
    <t>Profit or loss net of tax (+/-)</t>
  </si>
  <si>
    <t>Transfer of share of profit or loss to partners (+/-)</t>
  </si>
  <si>
    <t>Net turnover for the current period</t>
  </si>
  <si>
    <t>TOTAL LIABILITIES &amp; EQUITY</t>
  </si>
  <si>
    <t>Equity</t>
  </si>
  <si>
    <t>Share capital</t>
  </si>
  <si>
    <t>Treasury shares and holdings (-)</t>
  </si>
  <si>
    <t>Changes in share capital</t>
  </si>
  <si>
    <t>Share premium and capital funds</t>
  </si>
  <si>
    <t>Share premium</t>
  </si>
  <si>
    <t>Capital funds</t>
  </si>
  <si>
    <t>Other capital funds</t>
  </si>
  <si>
    <t>Gains or losses from the revaluation of assets and liabilities (+/-)</t>
  </si>
  <si>
    <t>Gains or losses from the revaluation upon transformations of business corporations (+/-)</t>
  </si>
  <si>
    <t>Gains or losses from transformations of business corporations (+/-)</t>
  </si>
  <si>
    <t>Gains or losses from valuation upon transformations of business corporations (+/-)</t>
  </si>
  <si>
    <t>Funds from profit</t>
  </si>
  <si>
    <t>Other reserve funds</t>
  </si>
  <si>
    <t>Statutory and other funds</t>
  </si>
  <si>
    <t>Retained earnings (+/-)</t>
  </si>
  <si>
    <t>Accumulated profits brought forward</t>
  </si>
  <si>
    <t>Accumulated losses brought forward (-)</t>
  </si>
  <si>
    <t xml:space="preserve">Profit share prepayments declared (-) </t>
  </si>
  <si>
    <t>Liabilities</t>
  </si>
  <si>
    <t>Reserves</t>
  </si>
  <si>
    <t>Reserve for pensions and similar liabilities</t>
  </si>
  <si>
    <t>Income tax reserve</t>
  </si>
  <si>
    <t>Reserves under special legislation</t>
  </si>
  <si>
    <t>Other reserves</t>
  </si>
  <si>
    <t>Payables</t>
  </si>
  <si>
    <t xml:space="preserve">Long-term payables </t>
  </si>
  <si>
    <t>Bonds issued</t>
  </si>
  <si>
    <t>Convertible bonds</t>
  </si>
  <si>
    <t>Other bonds</t>
  </si>
  <si>
    <t>Payables to credit institutions</t>
  </si>
  <si>
    <t>Long-term prepayments received</t>
  </si>
  <si>
    <t>Trade payables</t>
  </si>
  <si>
    <t>Long-term bills of exchange to be paid</t>
  </si>
  <si>
    <t>Payables - controlled or controlling entity</t>
  </si>
  <si>
    <t>Payables - associates</t>
  </si>
  <si>
    <t>Deferred tax liability</t>
  </si>
  <si>
    <t>Payables - other</t>
  </si>
  <si>
    <t xml:space="preserve">Payables to partners </t>
  </si>
  <si>
    <t>Estimated payables</t>
  </si>
  <si>
    <t xml:space="preserve">Sundry payables </t>
  </si>
  <si>
    <t>Short-term payables</t>
  </si>
  <si>
    <t>Short-term prepayments received</t>
  </si>
  <si>
    <t>Short-term bills of exchange to be paid</t>
  </si>
  <si>
    <t xml:space="preserve">Other payables </t>
  </si>
  <si>
    <t>Short-term financial borrowings</t>
  </si>
  <si>
    <t>Payables to employees</t>
  </si>
  <si>
    <t>Social security and health insurance payables</t>
  </si>
  <si>
    <t>State - tax payables and subsidies</t>
  </si>
  <si>
    <t>Other liabilities</t>
  </si>
  <si>
    <t>Accrued expenses</t>
  </si>
  <si>
    <t>Deferred income</t>
  </si>
  <si>
    <t>Control</t>
  </si>
  <si>
    <t>Stát - daňové závazky a dotace</t>
  </si>
  <si>
    <t>Závazky k zaměstancům</t>
  </si>
  <si>
    <t>Daně a poplatky</t>
  </si>
  <si>
    <t>Ostatní dlouhodobý nehmotný majetek</t>
  </si>
  <si>
    <t>Poskytnuté zálohy na dlouhodobý nehmotný majetek a nedokončený dlouhodobý nehmotný majetek</t>
  </si>
  <si>
    <t>Časové rozlišení pasiv</t>
  </si>
  <si>
    <t>Rezerva na daň z příjmů</t>
  </si>
  <si>
    <t>Úpravy hodnot zásob</t>
  </si>
  <si>
    <t>Úpravy hodnot pohledávek</t>
  </si>
  <si>
    <t>Provozní výsledek hospodaření (+/-)</t>
  </si>
  <si>
    <t>Výnosy z ostatního dlouhodobého finančního majetku - ovládaná nebo ovládající osoba</t>
  </si>
  <si>
    <t>Nákladové úroky a podobné náklady</t>
  </si>
  <si>
    <t>Nákladové úroky a podobné náklady - ovládaná nebo ovládající osoba</t>
  </si>
  <si>
    <t>Finanční výsledek hospodaření (+/-)</t>
  </si>
  <si>
    <t>Výsledek hospodaření před zdaněním (+/-)</t>
  </si>
  <si>
    <t>Výsledek hospodaření po zdanění (+/-)</t>
  </si>
  <si>
    <t>Převod podílu na  výsledku hospodaření společníkům (+/-)</t>
  </si>
  <si>
    <t>Výsledek hospodaření za účetní období (+/-)</t>
  </si>
  <si>
    <t>STÁLÁ AKTIVA</t>
  </si>
  <si>
    <t>Nehmotné výsledky vývoje</t>
  </si>
  <si>
    <t>Nerozdělený zisk nebo neuhrazená ztáta minulých let (+/-)</t>
  </si>
  <si>
    <t>Prodaný materiál</t>
  </si>
  <si>
    <t>Daň z příjmů</t>
  </si>
  <si>
    <t>Daň z příjmů splatná</t>
  </si>
  <si>
    <t>Daň z příjmů odložená (+/-)</t>
  </si>
  <si>
    <t>Liberty Ostrava a.s.</t>
  </si>
  <si>
    <t>ArcelorMittal Ostrava a.s.</t>
  </si>
  <si>
    <t>Current month</t>
  </si>
  <si>
    <t>Prior month</t>
  </si>
  <si>
    <t xml:space="preserve"> </t>
  </si>
  <si>
    <t>Převedený zisk minulého roku</t>
  </si>
  <si>
    <t>Nerozdělený zisk nebo neuhrazená ztráta min.l</t>
  </si>
  <si>
    <t>1. P+</t>
  </si>
  <si>
    <t>Profit/loss in approval proceedings</t>
  </si>
  <si>
    <t>31.12.2023</t>
  </si>
  <si>
    <t>Prosinec</t>
  </si>
  <si>
    <t>31.01.2024</t>
  </si>
  <si>
    <t>Leden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</si>
</sst>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.00\ _z_ł_-;\-* #,##0.00\ _z_ł_-;_-* &quot;-&quot;??\ _z_ł_-;_-@_-"/>
  </numFmts>
  <fonts count="18" x14ac:knownFonts="1">
    <font>
      <sz val="11"/>
      <color theme="1"/>
      <name val="Calibri"/>
      <family val="2"/>
      <charset val="238"/>
      <scheme val="minor"/>
    </font>
    <font>
      <sz val="10"/>
      <name val="Helv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8"/>
      <name val="Arial"/>
      <family val="2"/>
      <charset val="238"/>
    </font>
    <font>
      <sz val="11"/>
      <color rgb="FFFF0000"/>
      <name val="Calibri"/>
      <family val="2"/>
      <charset val="238"/>
    </font>
    <font>
      <sz val="10"/>
      <name val="Arial"/>
      <family val="2"/>
      <charset val="238"/>
    </font>
    <font>
      <b/>
      <sz val="11"/>
      <name val="Times New Roman CE"/>
      <family val="1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8"/>
      <color theme="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1" fillId="0" borderId="0"/>
    <xf numFmtId="0" fontId="4" fillId="0" borderId="0"/>
    <xf numFmtId="0" fontId="11" fillId="0" borderId="0"/>
    <xf numFmtId="3" fontId="12" fillId="0" borderId="30">
      <alignment wrapText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" fillId="0" borderId="0"/>
    <xf numFmtId="164" fontId="11" fillId="0" borderId="0" applyFont="0" applyFill="0" applyBorder="0" applyAlignment="0" applyProtection="0"/>
    <xf numFmtId="0" fontId="11" fillId="0" borderId="0"/>
    <xf numFmtId="0" fontId="14" fillId="0" borderId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</cellStyleXfs>
  <cellXfs count="398">
    <xf numFmtId="0" fontId="0" fillId="0" borderId="0" xfId="0"/>
    <xf numFmtId="1" fontId="3" fillId="0" borderId="0" xfId="1" applyNumberFormat="1" applyFont="1" applyAlignment="1">
      <alignment horizontal="center"/>
    </xf>
    <xf numFmtId="37" fontId="3" fillId="0" borderId="0" xfId="1" applyNumberFormat="1" applyFont="1"/>
    <xf numFmtId="1" fontId="2" fillId="0" borderId="0" xfId="1" applyNumberFormat="1" applyFont="1" applyAlignment="1">
      <alignment horizontal="center"/>
    </xf>
    <xf numFmtId="1" fontId="3" fillId="0" borderId="1" xfId="1" applyNumberFormat="1" applyFont="1" applyBorder="1" applyAlignment="1">
      <alignment horizontal="center"/>
    </xf>
    <xf numFmtId="37" fontId="3" fillId="0" borderId="0" xfId="0" applyNumberFormat="1" applyFont="1" applyAlignment="1">
      <alignment horizontal="right"/>
    </xf>
    <xf numFmtId="37" fontId="3" fillId="0" borderId="7" xfId="0" applyNumberFormat="1" applyFont="1" applyBorder="1" applyAlignment="1" applyProtection="1">
      <alignment horizontal="right"/>
      <protection locked="0"/>
    </xf>
    <xf numFmtId="37" fontId="3" fillId="0" borderId="4" xfId="0" applyNumberFormat="1" applyFont="1" applyBorder="1" applyAlignment="1" applyProtection="1">
      <alignment horizontal="right"/>
      <protection locked="0"/>
    </xf>
    <xf numFmtId="37" fontId="2" fillId="0" borderId="0" xfId="0" applyNumberFormat="1" applyFont="1" applyAlignment="1">
      <alignment horizontal="right"/>
    </xf>
    <xf numFmtId="37" fontId="3" fillId="0" borderId="0" xfId="1" applyNumberFormat="1" applyFont="1" applyAlignment="1">
      <alignment horizontal="right"/>
    </xf>
    <xf numFmtId="1" fontId="3" fillId="0" borderId="5" xfId="1" applyNumberFormat="1" applyFont="1" applyBorder="1" applyAlignment="1">
      <alignment horizontal="center"/>
    </xf>
    <xf numFmtId="1" fontId="2" fillId="0" borderId="30" xfId="1" applyNumberFormat="1" applyFont="1" applyBorder="1" applyAlignment="1">
      <alignment horizontal="center"/>
    </xf>
    <xf numFmtId="37" fontId="2" fillId="2" borderId="31" xfId="0" applyNumberFormat="1" applyFont="1" applyFill="1" applyBorder="1" applyAlignment="1">
      <alignment horizontal="right"/>
    </xf>
    <xf numFmtId="37" fontId="2" fillId="2" borderId="32" xfId="0" applyNumberFormat="1" applyFont="1" applyFill="1" applyBorder="1" applyAlignment="1">
      <alignment horizontal="right"/>
    </xf>
    <xf numFmtId="37" fontId="2" fillId="2" borderId="33" xfId="0" applyNumberFormat="1" applyFont="1" applyFill="1" applyBorder="1" applyAlignment="1">
      <alignment horizontal="right"/>
    </xf>
    <xf numFmtId="1" fontId="3" fillId="0" borderId="10" xfId="1" applyNumberFormat="1" applyFont="1" applyBorder="1" applyAlignment="1">
      <alignment horizontal="center"/>
    </xf>
    <xf numFmtId="37" fontId="3" fillId="0" borderId="35" xfId="0" applyNumberFormat="1" applyFont="1" applyBorder="1" applyAlignment="1">
      <alignment horizontal="right"/>
    </xf>
    <xf numFmtId="37" fontId="3" fillId="0" borderId="26" xfId="0" applyNumberFormat="1" applyFont="1" applyBorder="1" applyAlignment="1">
      <alignment horizontal="right"/>
    </xf>
    <xf numFmtId="37" fontId="3" fillId="0" borderId="37" xfId="0" applyNumberFormat="1" applyFont="1" applyBorder="1" applyAlignment="1">
      <alignment horizontal="right"/>
    </xf>
    <xf numFmtId="37" fontId="3" fillId="0" borderId="21" xfId="0" applyNumberFormat="1" applyFont="1" applyBorder="1" applyAlignment="1">
      <alignment horizontal="right"/>
    </xf>
    <xf numFmtId="37" fontId="3" fillId="0" borderId="24" xfId="0" applyNumberFormat="1" applyFont="1" applyBorder="1" applyAlignment="1" applyProtection="1">
      <alignment horizontal="right"/>
      <protection locked="0"/>
    </xf>
    <xf numFmtId="37" fontId="3" fillId="0" borderId="25" xfId="0" applyNumberFormat="1" applyFont="1" applyBorder="1" applyAlignment="1" applyProtection="1">
      <alignment horizontal="right"/>
      <protection locked="0"/>
    </xf>
    <xf numFmtId="1" fontId="3" fillId="0" borderId="34" xfId="1" applyNumberFormat="1" applyFont="1" applyBorder="1" applyAlignment="1">
      <alignment horizontal="center"/>
    </xf>
    <xf numFmtId="1" fontId="3" fillId="0" borderId="23" xfId="1" applyNumberFormat="1" applyFont="1" applyBorder="1" applyAlignment="1">
      <alignment horizontal="center"/>
    </xf>
    <xf numFmtId="1" fontId="3" fillId="0" borderId="22" xfId="1" applyNumberFormat="1" applyFont="1" applyBorder="1" applyAlignment="1">
      <alignment horizontal="center"/>
    </xf>
    <xf numFmtId="1" fontId="2" fillId="0" borderId="28" xfId="1" applyNumberFormat="1" applyFont="1" applyBorder="1" applyAlignment="1">
      <alignment horizontal="center"/>
    </xf>
    <xf numFmtId="1" fontId="2" fillId="0" borderId="29" xfId="1" applyNumberFormat="1" applyFont="1" applyBorder="1" applyAlignment="1">
      <alignment horizontal="center"/>
    </xf>
    <xf numFmtId="1" fontId="3" fillId="0" borderId="30" xfId="1" applyNumberFormat="1" applyFont="1" applyBorder="1" applyAlignment="1">
      <alignment horizontal="center"/>
    </xf>
    <xf numFmtId="37" fontId="5" fillId="3" borderId="21" xfId="0" applyNumberFormat="1" applyFont="1" applyFill="1" applyBorder="1" applyAlignment="1">
      <alignment horizontal="right"/>
    </xf>
    <xf numFmtId="0" fontId="3" fillId="0" borderId="28" xfId="2" applyFont="1" applyBorder="1" applyAlignment="1">
      <alignment vertical="center"/>
    </xf>
    <xf numFmtId="37" fontId="5" fillId="3" borderId="33" xfId="0" applyNumberFormat="1" applyFont="1" applyFill="1" applyBorder="1" applyAlignment="1">
      <alignment horizontal="right"/>
    </xf>
    <xf numFmtId="1" fontId="3" fillId="0" borderId="36" xfId="1" applyNumberFormat="1" applyFont="1" applyBorder="1" applyAlignment="1">
      <alignment horizontal="center"/>
    </xf>
    <xf numFmtId="37" fontId="2" fillId="2" borderId="48" xfId="0" applyNumberFormat="1" applyFont="1" applyFill="1" applyBorder="1" applyAlignment="1">
      <alignment horizontal="right"/>
    </xf>
    <xf numFmtId="37" fontId="2" fillId="0" borderId="11" xfId="1" applyNumberFormat="1" applyFont="1" applyBorder="1" applyAlignment="1">
      <alignment horizontal="center"/>
    </xf>
    <xf numFmtId="1" fontId="2" fillId="0" borderId="12" xfId="1" applyNumberFormat="1" applyFont="1" applyBorder="1" applyAlignment="1">
      <alignment horizontal="center"/>
    </xf>
    <xf numFmtId="0" fontId="3" fillId="0" borderId="12" xfId="2" applyFont="1" applyBorder="1" applyAlignment="1">
      <alignment vertical="center"/>
    </xf>
    <xf numFmtId="1" fontId="3" fillId="0" borderId="38" xfId="1" applyNumberFormat="1" applyFont="1" applyBorder="1" applyAlignment="1">
      <alignment horizontal="center"/>
    </xf>
    <xf numFmtId="0" fontId="0" fillId="0" borderId="0" xfId="0" applyProtection="1">
      <protection locked="0"/>
    </xf>
    <xf numFmtId="37" fontId="3" fillId="0" borderId="3" xfId="0" applyNumberFormat="1" applyFont="1" applyBorder="1" applyAlignment="1" applyProtection="1">
      <alignment horizontal="right"/>
      <protection locked="0"/>
    </xf>
    <xf numFmtId="37" fontId="3" fillId="0" borderId="6" xfId="0" applyNumberFormat="1" applyFont="1" applyBorder="1" applyAlignment="1" applyProtection="1">
      <alignment horizontal="right"/>
      <protection locked="0"/>
    </xf>
    <xf numFmtId="37" fontId="3" fillId="0" borderId="47" xfId="0" applyNumberFormat="1" applyFont="1" applyBorder="1" applyAlignment="1" applyProtection="1">
      <alignment horizontal="right"/>
      <protection locked="0"/>
    </xf>
    <xf numFmtId="37" fontId="3" fillId="0" borderId="40" xfId="0" applyNumberFormat="1" applyFont="1" applyBorder="1" applyAlignment="1" applyProtection="1">
      <alignment horizontal="right"/>
      <protection locked="0"/>
    </xf>
    <xf numFmtId="1" fontId="2" fillId="0" borderId="15" xfId="1" applyNumberFormat="1" applyFont="1" applyBorder="1" applyAlignment="1">
      <alignment horizontal="center"/>
    </xf>
    <xf numFmtId="1" fontId="3" fillId="0" borderId="15" xfId="1" applyNumberFormat="1" applyFont="1" applyBorder="1" applyAlignment="1">
      <alignment horizontal="center"/>
    </xf>
    <xf numFmtId="1" fontId="2" fillId="0" borderId="38" xfId="1" applyNumberFormat="1" applyFont="1" applyBorder="1" applyAlignment="1">
      <alignment horizontal="center"/>
    </xf>
    <xf numFmtId="37" fontId="2" fillId="0" borderId="45" xfId="0" applyNumberFormat="1" applyFont="1" applyBorder="1" applyAlignment="1">
      <alignment horizontal="right"/>
    </xf>
    <xf numFmtId="37" fontId="2" fillId="0" borderId="46" xfId="0" applyNumberFormat="1" applyFont="1" applyBorder="1" applyAlignment="1">
      <alignment horizontal="right"/>
    </xf>
    <xf numFmtId="37" fontId="3" fillId="0" borderId="1" xfId="1" applyNumberFormat="1" applyFont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1" fontId="3" fillId="0" borderId="13" xfId="1" applyNumberFormat="1" applyFont="1" applyBorder="1" applyAlignment="1">
      <alignment horizontal="center"/>
    </xf>
    <xf numFmtId="37" fontId="3" fillId="0" borderId="31" xfId="0" applyNumberFormat="1" applyFont="1" applyBorder="1" applyAlignment="1">
      <alignment horizontal="right"/>
    </xf>
    <xf numFmtId="37" fontId="3" fillId="0" borderId="32" xfId="0" applyNumberFormat="1" applyFont="1" applyBorder="1" applyAlignment="1">
      <alignment horizontal="right"/>
    </xf>
    <xf numFmtId="37" fontId="3" fillId="0" borderId="45" xfId="0" applyNumberFormat="1" applyFont="1" applyBorder="1" applyAlignment="1">
      <alignment horizontal="right"/>
    </xf>
    <xf numFmtId="37" fontId="3" fillId="0" borderId="46" xfId="0" applyNumberFormat="1" applyFont="1" applyBorder="1" applyAlignment="1">
      <alignment horizontal="right"/>
    </xf>
    <xf numFmtId="37" fontId="3" fillId="0" borderId="12" xfId="1" applyNumberFormat="1" applyFont="1" applyBorder="1"/>
    <xf numFmtId="37" fontId="5" fillId="0" borderId="0" xfId="0" applyNumberFormat="1" applyFont="1" applyAlignment="1">
      <alignment horizontal="right"/>
    </xf>
    <xf numFmtId="1" fontId="3" fillId="0" borderId="43" xfId="1" applyNumberFormat="1" applyFont="1" applyBorder="1" applyAlignment="1">
      <alignment horizontal="center"/>
    </xf>
    <xf numFmtId="37" fontId="2" fillId="0" borderId="14" xfId="1" applyNumberFormat="1" applyFont="1" applyBorder="1" applyAlignment="1">
      <alignment horizontal="center"/>
    </xf>
    <xf numFmtId="1" fontId="2" fillId="0" borderId="44" xfId="1" applyNumberFormat="1" applyFont="1" applyBorder="1" applyAlignment="1">
      <alignment horizontal="center"/>
    </xf>
    <xf numFmtId="37" fontId="2" fillId="2" borderId="30" xfId="0" applyNumberFormat="1" applyFont="1" applyFill="1" applyBorder="1" applyAlignment="1">
      <alignment horizontal="right"/>
    </xf>
    <xf numFmtId="1" fontId="3" fillId="0" borderId="39" xfId="1" applyNumberFormat="1" applyFont="1" applyBorder="1" applyAlignment="1">
      <alignment horizontal="center"/>
    </xf>
    <xf numFmtId="1" fontId="3" fillId="0" borderId="41" xfId="1" applyNumberFormat="1" applyFont="1" applyBorder="1" applyAlignment="1">
      <alignment horizontal="center"/>
    </xf>
    <xf numFmtId="37" fontId="2" fillId="0" borderId="48" xfId="1" applyNumberFormat="1" applyFont="1" applyBorder="1" applyAlignment="1">
      <alignment horizontal="right"/>
    </xf>
    <xf numFmtId="1" fontId="3" fillId="0" borderId="52" xfId="1" applyNumberFormat="1" applyFont="1" applyBorder="1" applyAlignment="1">
      <alignment horizontal="center"/>
    </xf>
    <xf numFmtId="37" fontId="3" fillId="0" borderId="16" xfId="1" applyNumberFormat="1" applyFont="1" applyBorder="1" applyAlignment="1">
      <alignment horizontal="center"/>
    </xf>
    <xf numFmtId="37" fontId="3" fillId="0" borderId="53" xfId="1" applyNumberFormat="1" applyFont="1" applyBorder="1" applyAlignment="1">
      <alignment horizontal="center"/>
    </xf>
    <xf numFmtId="37" fontId="2" fillId="0" borderId="12" xfId="1" applyNumberFormat="1" applyFont="1" applyBorder="1"/>
    <xf numFmtId="1" fontId="3" fillId="0" borderId="17" xfId="1" applyNumberFormat="1" applyFont="1" applyBorder="1" applyAlignment="1">
      <alignment horizontal="center"/>
    </xf>
    <xf numFmtId="1" fontId="3" fillId="0" borderId="0" xfId="1" applyNumberFormat="1" applyFont="1"/>
    <xf numFmtId="37" fontId="3" fillId="0" borderId="28" xfId="0" applyNumberFormat="1" applyFont="1" applyBorder="1" applyAlignment="1">
      <alignment horizontal="right"/>
    </xf>
    <xf numFmtId="37" fontId="3" fillId="0" borderId="36" xfId="0" applyNumberFormat="1" applyFont="1" applyBorder="1" applyAlignment="1" applyProtection="1">
      <alignment horizontal="right"/>
      <protection locked="0"/>
    </xf>
    <xf numFmtId="37" fontId="3" fillId="0" borderId="34" xfId="0" applyNumberFormat="1" applyFont="1" applyBorder="1" applyAlignment="1" applyProtection="1">
      <alignment horizontal="right"/>
      <protection locked="0"/>
    </xf>
    <xf numFmtId="37" fontId="3" fillId="0" borderId="23" xfId="0" applyNumberFormat="1" applyFont="1" applyBorder="1" applyAlignment="1" applyProtection="1">
      <alignment horizontal="right"/>
      <protection locked="0"/>
    </xf>
    <xf numFmtId="37" fontId="8" fillId="0" borderId="30" xfId="0" applyNumberFormat="1" applyFont="1" applyBorder="1" applyAlignment="1">
      <alignment horizontal="center"/>
    </xf>
    <xf numFmtId="37" fontId="8" fillId="0" borderId="29" xfId="0" applyNumberFormat="1" applyFont="1" applyBorder="1" applyAlignment="1">
      <alignment horizontal="center"/>
    </xf>
    <xf numFmtId="37" fontId="3" fillId="0" borderId="14" xfId="1" applyNumberFormat="1" applyFont="1" applyBorder="1" applyAlignment="1">
      <alignment horizontal="center"/>
    </xf>
    <xf numFmtId="37" fontId="3" fillId="0" borderId="0" xfId="1" applyNumberFormat="1" applyFont="1" applyAlignment="1">
      <alignment horizontal="center"/>
    </xf>
    <xf numFmtId="37" fontId="3" fillId="0" borderId="11" xfId="1" applyNumberFormat="1" applyFont="1" applyBorder="1" applyAlignment="1">
      <alignment horizontal="center"/>
    </xf>
    <xf numFmtId="37" fontId="2" fillId="0" borderId="27" xfId="1" applyNumberFormat="1" applyFont="1" applyBorder="1" applyAlignment="1">
      <alignment horizontal="center"/>
    </xf>
    <xf numFmtId="37" fontId="3" fillId="0" borderId="27" xfId="1" applyNumberFormat="1" applyFont="1" applyBorder="1" applyAlignment="1">
      <alignment horizontal="center"/>
    </xf>
    <xf numFmtId="0" fontId="7" fillId="0" borderId="62" xfId="0" applyFont="1" applyBorder="1" applyProtection="1">
      <protection locked="0"/>
    </xf>
    <xf numFmtId="49" fontId="0" fillId="0" borderId="0" xfId="0" applyNumberFormat="1" applyProtection="1">
      <protection locked="0"/>
    </xf>
    <xf numFmtId="0" fontId="6" fillId="5" borderId="61" xfId="0" applyFont="1" applyFill="1" applyBorder="1"/>
    <xf numFmtId="0" fontId="6" fillId="5" borderId="59" xfId="0" applyFont="1" applyFill="1" applyBorder="1"/>
    <xf numFmtId="0" fontId="6" fillId="5" borderId="63" xfId="0" applyFont="1" applyFill="1" applyBorder="1"/>
    <xf numFmtId="37" fontId="3" fillId="0" borderId="9" xfId="1" applyNumberFormat="1" applyFont="1" applyBorder="1" applyAlignment="1">
      <alignment horizontal="center"/>
    </xf>
    <xf numFmtId="37" fontId="3" fillId="0" borderId="10" xfId="1" applyNumberFormat="1" applyFont="1" applyBorder="1" applyAlignment="1">
      <alignment horizontal="center"/>
    </xf>
    <xf numFmtId="37" fontId="3" fillId="0" borderId="15" xfId="1" applyNumberFormat="1" applyFont="1" applyBorder="1" applyAlignment="1">
      <alignment horizontal="center"/>
    </xf>
    <xf numFmtId="37" fontId="3" fillId="0" borderId="12" xfId="1" applyNumberFormat="1" applyFont="1" applyBorder="1" applyAlignment="1">
      <alignment horizontal="center"/>
    </xf>
    <xf numFmtId="37" fontId="3" fillId="0" borderId="13" xfId="1" applyNumberFormat="1" applyFont="1" applyBorder="1" applyAlignment="1">
      <alignment horizontal="center"/>
    </xf>
    <xf numFmtId="0" fontId="3" fillId="0" borderId="38" xfId="2" applyFont="1" applyBorder="1" applyAlignment="1">
      <alignment vertical="center"/>
    </xf>
    <xf numFmtId="1" fontId="3" fillId="4" borderId="30" xfId="1" applyNumberFormat="1" applyFont="1" applyFill="1" applyBorder="1" applyAlignment="1">
      <alignment horizontal="center"/>
    </xf>
    <xf numFmtId="1" fontId="2" fillId="4" borderId="28" xfId="1" applyNumberFormat="1" applyFont="1" applyFill="1" applyBorder="1" applyAlignment="1">
      <alignment horizontal="center"/>
    </xf>
    <xf numFmtId="37" fontId="2" fillId="4" borderId="27" xfId="1" applyNumberFormat="1" applyFont="1" applyFill="1" applyBorder="1" applyAlignment="1">
      <alignment horizontal="center"/>
    </xf>
    <xf numFmtId="37" fontId="2" fillId="4" borderId="28" xfId="1" applyNumberFormat="1" applyFont="1" applyFill="1" applyBorder="1" applyAlignment="1">
      <alignment horizontal="left"/>
    </xf>
    <xf numFmtId="37" fontId="2" fillId="4" borderId="30" xfId="1" applyNumberFormat="1" applyFont="1" applyFill="1" applyBorder="1"/>
    <xf numFmtId="1" fontId="2" fillId="4" borderId="30" xfId="1" applyNumberFormat="1" applyFont="1" applyFill="1" applyBorder="1" applyAlignment="1">
      <alignment horizontal="center"/>
    </xf>
    <xf numFmtId="37" fontId="2" fillId="4" borderId="28" xfId="1" applyNumberFormat="1" applyFont="1" applyFill="1" applyBorder="1" applyAlignment="1">
      <alignment horizontal="center"/>
    </xf>
    <xf numFmtId="1" fontId="2" fillId="4" borderId="29" xfId="1" applyNumberFormat="1" applyFont="1" applyFill="1" applyBorder="1" applyAlignment="1">
      <alignment horizontal="center"/>
    </xf>
    <xf numFmtId="37" fontId="9" fillId="0" borderId="6" xfId="0" applyNumberFormat="1" applyFont="1" applyBorder="1" applyAlignment="1" applyProtection="1">
      <alignment horizontal="right"/>
      <protection locked="0"/>
    </xf>
    <xf numFmtId="37" fontId="9" fillId="0" borderId="7" xfId="0" applyNumberFormat="1" applyFont="1" applyBorder="1" applyAlignment="1" applyProtection="1">
      <alignment horizontal="right"/>
      <protection locked="0"/>
    </xf>
    <xf numFmtId="37" fontId="9" fillId="0" borderId="35" xfId="0" applyNumberFormat="1" applyFont="1" applyBorder="1" applyAlignment="1">
      <alignment horizontal="right"/>
    </xf>
    <xf numFmtId="37" fontId="9" fillId="0" borderId="24" xfId="0" applyNumberFormat="1" applyFont="1" applyBorder="1" applyAlignment="1" applyProtection="1">
      <alignment horizontal="right"/>
      <protection locked="0"/>
    </xf>
    <xf numFmtId="37" fontId="9" fillId="0" borderId="25" xfId="0" applyNumberFormat="1" applyFont="1" applyBorder="1" applyAlignment="1" applyProtection="1">
      <alignment horizontal="right"/>
      <protection locked="0"/>
    </xf>
    <xf numFmtId="37" fontId="9" fillId="0" borderId="26" xfId="0" applyNumberFormat="1" applyFont="1" applyBorder="1" applyAlignment="1">
      <alignment horizontal="right"/>
    </xf>
    <xf numFmtId="37" fontId="9" fillId="0" borderId="37" xfId="0" applyNumberFormat="1" applyFont="1" applyBorder="1" applyAlignment="1">
      <alignment horizontal="right"/>
    </xf>
    <xf numFmtId="37" fontId="9" fillId="0" borderId="21" xfId="0" applyNumberFormat="1" applyFont="1" applyBorder="1" applyAlignment="1">
      <alignment horizontal="right"/>
    </xf>
    <xf numFmtId="37" fontId="2" fillId="0" borderId="31" xfId="0" applyNumberFormat="1" applyFont="1" applyBorder="1" applyAlignment="1">
      <alignment horizontal="right"/>
    </xf>
    <xf numFmtId="37" fontId="9" fillId="0" borderId="40" xfId="0" applyNumberFormat="1" applyFont="1" applyBorder="1" applyAlignment="1" applyProtection="1">
      <alignment horizontal="right"/>
      <protection locked="0"/>
    </xf>
    <xf numFmtId="37" fontId="9" fillId="0" borderId="42" xfId="0" applyNumberFormat="1" applyFont="1" applyBorder="1" applyAlignment="1" applyProtection="1">
      <alignment horizontal="right"/>
      <protection locked="0"/>
    </xf>
    <xf numFmtId="37" fontId="9" fillId="0" borderId="0" xfId="0" applyNumberFormat="1" applyFont="1" applyAlignment="1" applyProtection="1">
      <alignment horizontal="right"/>
      <protection locked="0"/>
    </xf>
    <xf numFmtId="37" fontId="9" fillId="0" borderId="0" xfId="0" applyNumberFormat="1" applyFont="1" applyAlignment="1">
      <alignment horizontal="right"/>
    </xf>
    <xf numFmtId="1" fontId="2" fillId="0" borderId="28" xfId="1" applyNumberFormat="1" applyFont="1" applyBorder="1"/>
    <xf numFmtId="37" fontId="2" fillId="2" borderId="38" xfId="0" applyNumberFormat="1" applyFont="1" applyFill="1" applyBorder="1" applyAlignment="1">
      <alignment horizontal="right"/>
    </xf>
    <xf numFmtId="37" fontId="9" fillId="0" borderId="52" xfId="1" applyNumberFormat="1" applyFont="1" applyBorder="1"/>
    <xf numFmtId="37" fontId="9" fillId="0" borderId="34" xfId="0" applyNumberFormat="1" applyFont="1" applyBorder="1" applyAlignment="1" applyProtection="1">
      <alignment horizontal="right"/>
      <protection locked="0"/>
    </xf>
    <xf numFmtId="37" fontId="9" fillId="0" borderId="52" xfId="0" applyNumberFormat="1" applyFont="1" applyBorder="1" applyAlignment="1" applyProtection="1">
      <alignment horizontal="right"/>
      <protection locked="0"/>
    </xf>
    <xf numFmtId="37" fontId="9" fillId="0" borderId="23" xfId="0" applyNumberFormat="1" applyFont="1" applyBorder="1" applyAlignment="1" applyProtection="1">
      <alignment horizontal="right"/>
      <protection locked="0"/>
    </xf>
    <xf numFmtId="37" fontId="2" fillId="4" borderId="11" xfId="1" applyNumberFormat="1" applyFont="1" applyFill="1" applyBorder="1" applyAlignment="1">
      <alignment horizontal="center"/>
    </xf>
    <xf numFmtId="1" fontId="2" fillId="4" borderId="12" xfId="1" applyNumberFormat="1" applyFont="1" applyFill="1" applyBorder="1" applyAlignment="1">
      <alignment horizontal="center"/>
    </xf>
    <xf numFmtId="0" fontId="2" fillId="4" borderId="38" xfId="2" applyFont="1" applyFill="1" applyBorder="1" applyAlignment="1">
      <alignment vertical="center"/>
    </xf>
    <xf numFmtId="1" fontId="2" fillId="4" borderId="38" xfId="1" applyNumberFormat="1" applyFont="1" applyFill="1" applyBorder="1" applyAlignment="1">
      <alignment horizontal="center"/>
    </xf>
    <xf numFmtId="1" fontId="3" fillId="0" borderId="64" xfId="1" applyNumberFormat="1" applyFont="1" applyBorder="1" applyAlignment="1">
      <alignment horizontal="center"/>
    </xf>
    <xf numFmtId="37" fontId="0" fillId="0" borderId="0" xfId="0" applyNumberFormat="1" applyProtection="1">
      <protection locked="0"/>
    </xf>
    <xf numFmtId="37" fontId="2" fillId="0" borderId="33" xfId="0" applyNumberFormat="1" applyFont="1" applyBorder="1" applyAlignment="1">
      <alignment horizontal="right"/>
    </xf>
    <xf numFmtId="37" fontId="3" fillId="0" borderId="17" xfId="1" applyNumberFormat="1" applyFont="1" applyBorder="1"/>
    <xf numFmtId="37" fontId="3" fillId="0" borderId="39" xfId="1" applyNumberFormat="1" applyFont="1" applyBorder="1"/>
    <xf numFmtId="37" fontId="3" fillId="0" borderId="39" xfId="1" applyNumberFormat="1" applyFont="1" applyBorder="1" applyAlignment="1">
      <alignment wrapText="1"/>
    </xf>
    <xf numFmtId="0" fontId="2" fillId="0" borderId="30" xfId="2" applyFont="1" applyBorder="1" applyAlignment="1">
      <alignment vertical="center"/>
    </xf>
    <xf numFmtId="37" fontId="2" fillId="4" borderId="28" xfId="1" applyNumberFormat="1" applyFont="1" applyFill="1" applyBorder="1"/>
    <xf numFmtId="37" fontId="2" fillId="4" borderId="29" xfId="1" applyNumberFormat="1" applyFont="1" applyFill="1" applyBorder="1"/>
    <xf numFmtId="0" fontId="3" fillId="0" borderId="51" xfId="2" applyFont="1" applyBorder="1" applyAlignment="1">
      <alignment vertical="center"/>
    </xf>
    <xf numFmtId="0" fontId="9" fillId="0" borderId="36" xfId="2" applyFont="1" applyBorder="1" applyAlignment="1">
      <alignment vertical="center"/>
    </xf>
    <xf numFmtId="0" fontId="9" fillId="0" borderId="38" xfId="2" applyFont="1" applyBorder="1" applyAlignment="1">
      <alignment vertical="center"/>
    </xf>
    <xf numFmtId="37" fontId="9" fillId="0" borderId="39" xfId="1" applyNumberFormat="1" applyFont="1" applyBorder="1"/>
    <xf numFmtId="37" fontId="9" fillId="0" borderId="41" xfId="1" applyNumberFormat="1" applyFont="1" applyBorder="1"/>
    <xf numFmtId="37" fontId="9" fillId="0" borderId="34" xfId="1" applyNumberFormat="1" applyFont="1" applyBorder="1" applyAlignment="1">
      <alignment wrapText="1"/>
    </xf>
    <xf numFmtId="37" fontId="9" fillId="0" borderId="0" xfId="1" applyNumberFormat="1" applyFont="1"/>
    <xf numFmtId="0" fontId="3" fillId="0" borderId="36" xfId="2" applyFont="1" applyBorder="1" applyAlignment="1">
      <alignment vertical="center" wrapText="1"/>
    </xf>
    <xf numFmtId="1" fontId="3" fillId="0" borderId="9" xfId="1" applyNumberFormat="1" applyFont="1" applyBorder="1" applyAlignment="1">
      <alignment horizontal="left"/>
    </xf>
    <xf numFmtId="1" fontId="3" fillId="0" borderId="50" xfId="1" applyNumberFormat="1" applyFont="1" applyBorder="1" applyAlignment="1">
      <alignment horizontal="left"/>
    </xf>
    <xf numFmtId="37" fontId="3" fillId="0" borderId="27" xfId="1" applyNumberFormat="1" applyFont="1" applyBorder="1" applyAlignment="1">
      <alignment horizontal="left"/>
    </xf>
    <xf numFmtId="1" fontId="2" fillId="0" borderId="28" xfId="1" applyNumberFormat="1" applyFont="1" applyBorder="1" applyAlignment="1">
      <alignment horizontal="left"/>
    </xf>
    <xf numFmtId="1" fontId="2" fillId="0" borderId="31" xfId="1" applyNumberFormat="1" applyFont="1" applyBorder="1" applyAlignment="1">
      <alignment horizontal="left"/>
    </xf>
    <xf numFmtId="37" fontId="3" fillId="0" borderId="14" xfId="1" applyNumberFormat="1" applyFont="1" applyBorder="1" applyAlignment="1">
      <alignment horizontal="left"/>
    </xf>
    <xf numFmtId="1" fontId="3" fillId="0" borderId="0" xfId="1" applyNumberFormat="1" applyFont="1" applyAlignment="1">
      <alignment horizontal="left"/>
    </xf>
    <xf numFmtId="37" fontId="3" fillId="0" borderId="11" xfId="1" applyNumberFormat="1" applyFont="1" applyBorder="1" applyAlignment="1">
      <alignment horizontal="left"/>
    </xf>
    <xf numFmtId="1" fontId="3" fillId="0" borderId="12" xfId="1" applyNumberFormat="1" applyFont="1" applyBorder="1" applyAlignment="1">
      <alignment horizontal="left"/>
    </xf>
    <xf numFmtId="1" fontId="3" fillId="0" borderId="28" xfId="1" applyNumberFormat="1" applyFont="1" applyBorder="1" applyAlignment="1">
      <alignment horizontal="left"/>
    </xf>
    <xf numFmtId="1" fontId="3" fillId="0" borderId="31" xfId="1" applyNumberFormat="1" applyFont="1" applyBorder="1" applyAlignment="1">
      <alignment horizontal="left"/>
    </xf>
    <xf numFmtId="37" fontId="2" fillId="0" borderId="27" xfId="1" applyNumberFormat="1" applyFont="1" applyBorder="1" applyAlignment="1">
      <alignment horizontal="left"/>
    </xf>
    <xf numFmtId="37" fontId="2" fillId="0" borderId="30" xfId="1" applyNumberFormat="1" applyFont="1" applyBorder="1"/>
    <xf numFmtId="0" fontId="3" fillId="0" borderId="36" xfId="2" applyFont="1" applyBorder="1" applyAlignment="1">
      <alignment vertical="center"/>
    </xf>
    <xf numFmtId="0" fontId="2" fillId="4" borderId="30" xfId="2" applyFont="1" applyFill="1" applyBorder="1" applyAlignment="1">
      <alignment vertical="center"/>
    </xf>
    <xf numFmtId="37" fontId="3" fillId="0" borderId="36" xfId="1" applyNumberFormat="1" applyFont="1" applyBorder="1"/>
    <xf numFmtId="0" fontId="3" fillId="0" borderId="34" xfId="2" applyFont="1" applyBorder="1" applyAlignment="1">
      <alignment vertical="center"/>
    </xf>
    <xf numFmtId="37" fontId="3" fillId="0" borderId="34" xfId="1" applyNumberFormat="1" applyFont="1" applyBorder="1"/>
    <xf numFmtId="37" fontId="3" fillId="0" borderId="23" xfId="1" applyNumberFormat="1" applyFont="1" applyBorder="1"/>
    <xf numFmtId="37" fontId="9" fillId="0" borderId="34" xfId="1" applyNumberFormat="1" applyFont="1" applyBorder="1"/>
    <xf numFmtId="37" fontId="9" fillId="0" borderId="23" xfId="1" applyNumberFormat="1" applyFont="1" applyBorder="1"/>
    <xf numFmtId="37" fontId="3" fillId="0" borderId="34" xfId="1" applyNumberFormat="1" applyFont="1" applyBorder="1" applyAlignment="1">
      <alignment wrapText="1"/>
    </xf>
    <xf numFmtId="37" fontId="2" fillId="0" borderId="57" xfId="1" applyNumberFormat="1" applyFont="1" applyBorder="1" applyAlignment="1">
      <alignment horizontal="left"/>
    </xf>
    <xf numFmtId="37" fontId="3" fillId="0" borderId="55" xfId="1" applyNumberFormat="1" applyFont="1" applyBorder="1" applyAlignment="1">
      <alignment horizontal="left"/>
    </xf>
    <xf numFmtId="37" fontId="3" fillId="0" borderId="0" xfId="1" applyNumberFormat="1" applyFont="1" applyAlignment="1">
      <alignment horizontal="left"/>
    </xf>
    <xf numFmtId="37" fontId="3" fillId="0" borderId="56" xfId="1" applyNumberFormat="1" applyFont="1" applyBorder="1" applyAlignment="1">
      <alignment horizontal="left"/>
    </xf>
    <xf numFmtId="37" fontId="3" fillId="0" borderId="54" xfId="1" applyNumberFormat="1" applyFont="1" applyBorder="1" applyAlignment="1">
      <alignment horizontal="left"/>
    </xf>
    <xf numFmtId="37" fontId="3" fillId="0" borderId="12" xfId="1" applyNumberFormat="1" applyFont="1" applyBorder="1" applyAlignment="1">
      <alignment horizontal="left"/>
    </xf>
    <xf numFmtId="37" fontId="3" fillId="0" borderId="20" xfId="1" applyNumberFormat="1" applyFont="1" applyBorder="1" applyAlignment="1">
      <alignment horizontal="left"/>
    </xf>
    <xf numFmtId="37" fontId="9" fillId="0" borderId="56" xfId="1" applyNumberFormat="1" applyFont="1" applyBorder="1" applyAlignment="1">
      <alignment horizontal="left"/>
    </xf>
    <xf numFmtId="37" fontId="9" fillId="0" borderId="20" xfId="1" applyNumberFormat="1" applyFont="1" applyBorder="1" applyAlignment="1">
      <alignment horizontal="left"/>
    </xf>
    <xf numFmtId="37" fontId="3" fillId="0" borderId="57" xfId="1" applyNumberFormat="1" applyFont="1" applyBorder="1" applyAlignment="1">
      <alignment horizontal="left"/>
    </xf>
    <xf numFmtId="1" fontId="2" fillId="5" borderId="43" xfId="1" applyNumberFormat="1" applyFont="1" applyFill="1" applyBorder="1" applyAlignment="1">
      <alignment horizontal="center"/>
    </xf>
    <xf numFmtId="1" fontId="2" fillId="5" borderId="38" xfId="1" applyNumberFormat="1" applyFont="1" applyFill="1" applyBorder="1" applyAlignment="1">
      <alignment horizontal="center"/>
    </xf>
    <xf numFmtId="1" fontId="0" fillId="0" borderId="0" xfId="0" applyNumberFormat="1"/>
    <xf numFmtId="1" fontId="0" fillId="0" borderId="0" xfId="0" applyNumberFormat="1" applyProtection="1">
      <protection locked="0"/>
    </xf>
    <xf numFmtId="1" fontId="6" fillId="5" borderId="43" xfId="1" applyNumberFormat="1" applyFont="1" applyFill="1" applyBorder="1" applyAlignment="1">
      <alignment horizontal="center"/>
    </xf>
    <xf numFmtId="1" fontId="6" fillId="5" borderId="38" xfId="1" applyNumberFormat="1" applyFont="1" applyFill="1" applyBorder="1" applyAlignment="1">
      <alignment horizontal="center"/>
    </xf>
    <xf numFmtId="37" fontId="7" fillId="0" borderId="9" xfId="1" applyNumberFormat="1" applyFont="1" applyBorder="1" applyAlignment="1">
      <alignment horizontal="center"/>
    </xf>
    <xf numFmtId="37" fontId="7" fillId="0" borderId="0" xfId="1" applyNumberFormat="1" applyFont="1" applyAlignment="1">
      <alignment horizontal="center"/>
    </xf>
    <xf numFmtId="37" fontId="7" fillId="0" borderId="12" xfId="1" applyNumberFormat="1" applyFont="1" applyBorder="1" applyAlignment="1">
      <alignment horizontal="center"/>
    </xf>
    <xf numFmtId="37" fontId="6" fillId="0" borderId="27" xfId="1" applyNumberFormat="1" applyFont="1" applyBorder="1" applyAlignment="1">
      <alignment horizontal="left"/>
    </xf>
    <xf numFmtId="1" fontId="6" fillId="0" borderId="28" xfId="1" applyNumberFormat="1" applyFont="1" applyBorder="1" applyAlignment="1">
      <alignment horizontal="left"/>
    </xf>
    <xf numFmtId="1" fontId="6" fillId="0" borderId="31" xfId="1" applyNumberFormat="1" applyFont="1" applyBorder="1" applyAlignment="1">
      <alignment horizontal="left"/>
    </xf>
    <xf numFmtId="37" fontId="6" fillId="0" borderId="57" xfId="1" applyNumberFormat="1" applyFont="1" applyBorder="1" applyAlignment="1">
      <alignment horizontal="left"/>
    </xf>
    <xf numFmtId="1" fontId="6" fillId="0" borderId="30" xfId="1" applyNumberFormat="1" applyFont="1" applyBorder="1" applyAlignment="1">
      <alignment horizontal="center"/>
    </xf>
    <xf numFmtId="37" fontId="6" fillId="0" borderId="30" xfId="0" applyNumberFormat="1" applyFont="1" applyBorder="1" applyAlignment="1">
      <alignment horizontal="right"/>
    </xf>
    <xf numFmtId="37" fontId="7" fillId="0" borderId="0" xfId="1" applyNumberFormat="1" applyFont="1" applyAlignment="1">
      <alignment horizontal="left"/>
    </xf>
    <xf numFmtId="1" fontId="7" fillId="0" borderId="0" xfId="1" applyNumberFormat="1" applyFont="1" applyAlignment="1">
      <alignment horizontal="left"/>
    </xf>
    <xf numFmtId="1" fontId="7" fillId="0" borderId="12" xfId="1" applyNumberFormat="1" applyFont="1" applyBorder="1" applyAlignment="1">
      <alignment horizontal="left"/>
    </xf>
    <xf numFmtId="37" fontId="7" fillId="0" borderId="12" xfId="1" applyNumberFormat="1" applyFont="1" applyBorder="1" applyAlignment="1">
      <alignment horizontal="left"/>
    </xf>
    <xf numFmtId="1" fontId="7" fillId="0" borderId="12" xfId="1" applyNumberFormat="1" applyFont="1" applyBorder="1" applyAlignment="1">
      <alignment horizontal="center"/>
    </xf>
    <xf numFmtId="37" fontId="7" fillId="0" borderId="12" xfId="0" applyNumberFormat="1" applyFont="1" applyBorder="1" applyAlignment="1" applyProtection="1">
      <alignment horizontal="right"/>
      <protection locked="0"/>
    </xf>
    <xf numFmtId="37" fontId="6" fillId="2" borderId="30" xfId="0" applyNumberFormat="1" applyFont="1" applyFill="1" applyBorder="1" applyAlignment="1">
      <alignment horizontal="right"/>
    </xf>
    <xf numFmtId="37" fontId="7" fillId="0" borderId="14" xfId="1" applyNumberFormat="1" applyFont="1" applyBorder="1" applyAlignment="1">
      <alignment horizontal="left"/>
    </xf>
    <xf numFmtId="1" fontId="7" fillId="0" borderId="50" xfId="1" applyNumberFormat="1" applyFont="1" applyBorder="1" applyAlignment="1">
      <alignment horizontal="left"/>
    </xf>
    <xf numFmtId="37" fontId="7" fillId="0" borderId="56" xfId="1" applyNumberFormat="1" applyFont="1" applyBorder="1" applyAlignment="1">
      <alignment horizontal="left"/>
    </xf>
    <xf numFmtId="1" fontId="7" fillId="0" borderId="36" xfId="1" applyNumberFormat="1" applyFont="1" applyBorder="1" applyAlignment="1">
      <alignment horizontal="center"/>
    </xf>
    <xf numFmtId="37" fontId="7" fillId="0" borderId="11" xfId="1" applyNumberFormat="1" applyFont="1" applyBorder="1" applyAlignment="1">
      <alignment horizontal="left"/>
    </xf>
    <xf numFmtId="37" fontId="7" fillId="0" borderId="20" xfId="1" applyNumberFormat="1" applyFont="1" applyBorder="1" applyAlignment="1">
      <alignment horizontal="left"/>
    </xf>
    <xf numFmtId="1" fontId="7" fillId="0" borderId="38" xfId="1" applyNumberFormat="1" applyFont="1" applyBorder="1" applyAlignment="1">
      <alignment horizontal="center"/>
    </xf>
    <xf numFmtId="1" fontId="7" fillId="0" borderId="0" xfId="1" applyNumberFormat="1" applyFont="1" applyAlignment="1">
      <alignment horizontal="center"/>
    </xf>
    <xf numFmtId="37" fontId="7" fillId="0" borderId="0" xfId="0" applyNumberFormat="1" applyFont="1" applyAlignment="1">
      <alignment horizontal="right"/>
    </xf>
    <xf numFmtId="1" fontId="7" fillId="0" borderId="9" xfId="1" applyNumberFormat="1" applyFont="1" applyBorder="1" applyAlignment="1">
      <alignment horizontal="left"/>
    </xf>
    <xf numFmtId="37" fontId="13" fillId="0" borderId="56" xfId="1" applyNumberFormat="1" applyFont="1" applyBorder="1" applyAlignment="1">
      <alignment horizontal="left"/>
    </xf>
    <xf numFmtId="37" fontId="13" fillId="0" borderId="20" xfId="1" applyNumberFormat="1" applyFont="1" applyBorder="1" applyAlignment="1">
      <alignment horizontal="left"/>
    </xf>
    <xf numFmtId="37" fontId="7" fillId="0" borderId="54" xfId="1" applyNumberFormat="1" applyFont="1" applyBorder="1" applyAlignment="1">
      <alignment horizontal="left"/>
    </xf>
    <xf numFmtId="1" fontId="7" fillId="0" borderId="34" xfId="1" applyNumberFormat="1" applyFont="1" applyBorder="1" applyAlignment="1">
      <alignment horizontal="center"/>
    </xf>
    <xf numFmtId="37" fontId="7" fillId="0" borderId="55" xfId="1" applyNumberFormat="1" applyFont="1" applyBorder="1" applyAlignment="1">
      <alignment horizontal="left"/>
    </xf>
    <xf numFmtId="1" fontId="7" fillId="0" borderId="23" xfId="1" applyNumberFormat="1" applyFont="1" applyBorder="1" applyAlignment="1">
      <alignment horizontal="center"/>
    </xf>
    <xf numFmtId="37" fontId="7" fillId="0" borderId="27" xfId="1" applyNumberFormat="1" applyFont="1" applyBorder="1" applyAlignment="1">
      <alignment horizontal="left"/>
    </xf>
    <xf numFmtId="1" fontId="7" fillId="0" borderId="28" xfId="1" applyNumberFormat="1" applyFont="1" applyBorder="1" applyAlignment="1">
      <alignment horizontal="left"/>
    </xf>
    <xf numFmtId="1" fontId="7" fillId="0" borderId="31" xfId="1" applyNumberFormat="1" applyFont="1" applyBorder="1" applyAlignment="1">
      <alignment horizontal="left"/>
    </xf>
    <xf numFmtId="37" fontId="7" fillId="0" borderId="57" xfId="1" applyNumberFormat="1" applyFont="1" applyBorder="1" applyAlignment="1">
      <alignment horizontal="left"/>
    </xf>
    <xf numFmtId="1" fontId="7" fillId="0" borderId="30" xfId="1" applyNumberFormat="1" applyFont="1" applyBorder="1" applyAlignment="1">
      <alignment horizontal="center"/>
    </xf>
    <xf numFmtId="37" fontId="7" fillId="2" borderId="30" xfId="0" applyNumberFormat="1" applyFont="1" applyFill="1" applyBorder="1" applyAlignment="1">
      <alignment horizontal="right"/>
    </xf>
    <xf numFmtId="37" fontId="6" fillId="2" borderId="33" xfId="0" applyNumberFormat="1" applyFont="1" applyFill="1" applyBorder="1" applyAlignment="1">
      <alignment horizontal="right"/>
    </xf>
    <xf numFmtId="17" fontId="7" fillId="0" borderId="60" xfId="0" applyNumberFormat="1" applyFont="1" applyBorder="1" applyProtection="1">
      <protection locked="0"/>
    </xf>
    <xf numFmtId="37" fontId="13" fillId="0" borderId="6" xfId="0" applyNumberFormat="1" applyFont="1" applyBorder="1" applyAlignment="1" applyProtection="1">
      <alignment horizontal="right"/>
      <protection locked="0"/>
    </xf>
    <xf numFmtId="37" fontId="7" fillId="0" borderId="35" xfId="0" applyNumberFormat="1" applyFont="1" applyBorder="1" applyAlignment="1">
      <alignment horizontal="right"/>
    </xf>
    <xf numFmtId="37" fontId="13" fillId="0" borderId="24" xfId="0" applyNumberFormat="1" applyFont="1" applyBorder="1" applyAlignment="1" applyProtection="1">
      <alignment horizontal="right"/>
      <protection locked="0"/>
    </xf>
    <xf numFmtId="37" fontId="13" fillId="0" borderId="25" xfId="0" applyNumberFormat="1" applyFont="1" applyBorder="1" applyAlignment="1" applyProtection="1">
      <alignment horizontal="right"/>
      <protection locked="0"/>
    </xf>
    <xf numFmtId="37" fontId="13" fillId="0" borderId="26" xfId="0" applyNumberFormat="1" applyFont="1" applyBorder="1" applyAlignment="1">
      <alignment horizontal="right"/>
    </xf>
    <xf numFmtId="0" fontId="15" fillId="0" borderId="0" xfId="0" applyFont="1" applyProtection="1">
      <protection locked="0"/>
    </xf>
    <xf numFmtId="0" fontId="6" fillId="4" borderId="30" xfId="2" applyFont="1" applyFill="1" applyBorder="1" applyAlignment="1">
      <alignment vertical="center"/>
    </xf>
    <xf numFmtId="0" fontId="7" fillId="0" borderId="36" xfId="2" applyFont="1" applyBorder="1" applyAlignment="1">
      <alignment vertical="center"/>
    </xf>
    <xf numFmtId="0" fontId="7" fillId="0" borderId="34" xfId="2" applyFont="1" applyBorder="1" applyAlignment="1">
      <alignment vertical="center"/>
    </xf>
    <xf numFmtId="0" fontId="7" fillId="0" borderId="38" xfId="2" applyFont="1" applyBorder="1" applyAlignment="1">
      <alignment vertical="center"/>
    </xf>
    <xf numFmtId="37" fontId="7" fillId="0" borderId="0" xfId="1" applyNumberFormat="1" applyFont="1"/>
    <xf numFmtId="37" fontId="6" fillId="4" borderId="30" xfId="1" applyNumberFormat="1" applyFont="1" applyFill="1" applyBorder="1"/>
    <xf numFmtId="37" fontId="7" fillId="0" borderId="36" xfId="1" applyNumberFormat="1" applyFont="1" applyBorder="1"/>
    <xf numFmtId="37" fontId="7" fillId="0" borderId="34" xfId="1" applyNumberFormat="1" applyFont="1" applyBorder="1"/>
    <xf numFmtId="37" fontId="13" fillId="0" borderId="34" xfId="1" applyNumberFormat="1" applyFont="1" applyBorder="1"/>
    <xf numFmtId="37" fontId="13" fillId="0" borderId="52" xfId="1" applyNumberFormat="1" applyFont="1" applyBorder="1"/>
    <xf numFmtId="37" fontId="13" fillId="0" borderId="23" xfId="1" applyNumberFormat="1" applyFont="1" applyBorder="1"/>
    <xf numFmtId="37" fontId="7" fillId="0" borderId="23" xfId="1" applyNumberFormat="1" applyFont="1" applyBorder="1"/>
    <xf numFmtId="37" fontId="6" fillId="0" borderId="12" xfId="1" applyNumberFormat="1" applyFont="1" applyBorder="1"/>
    <xf numFmtId="37" fontId="6" fillId="0" borderId="30" xfId="1" applyNumberFormat="1" applyFont="1" applyBorder="1"/>
    <xf numFmtId="37" fontId="7" fillId="0" borderId="34" xfId="1" applyNumberFormat="1" applyFont="1" applyBorder="1" applyAlignment="1">
      <alignment wrapText="1"/>
    </xf>
    <xf numFmtId="37" fontId="6" fillId="4" borderId="28" xfId="1" applyNumberFormat="1" applyFont="1" applyFill="1" applyBorder="1"/>
    <xf numFmtId="0" fontId="6" fillId="0" borderId="30" xfId="2" applyFont="1" applyBorder="1" applyAlignment="1">
      <alignment vertical="center"/>
    </xf>
    <xf numFmtId="0" fontId="13" fillId="0" borderId="36" xfId="2" applyFont="1" applyBorder="1" applyAlignment="1">
      <alignment vertical="center"/>
    </xf>
    <xf numFmtId="0" fontId="13" fillId="0" borderId="38" xfId="2" applyFont="1" applyBorder="1" applyAlignment="1">
      <alignment vertical="center"/>
    </xf>
    <xf numFmtId="0" fontId="7" fillId="0" borderId="51" xfId="2" applyFont="1" applyBorder="1" applyAlignment="1">
      <alignment vertical="center"/>
    </xf>
    <xf numFmtId="0" fontId="7" fillId="0" borderId="28" xfId="2" applyFont="1" applyBorder="1" applyAlignment="1">
      <alignment vertical="center"/>
    </xf>
    <xf numFmtId="0" fontId="7" fillId="0" borderId="12" xfId="2" applyFont="1" applyBorder="1" applyAlignment="1">
      <alignment vertical="center"/>
    </xf>
    <xf numFmtId="37" fontId="7" fillId="0" borderId="12" xfId="1" applyNumberFormat="1" applyFont="1" applyBorder="1"/>
    <xf numFmtId="37" fontId="6" fillId="4" borderId="29" xfId="1" applyNumberFormat="1" applyFont="1" applyFill="1" applyBorder="1"/>
    <xf numFmtId="37" fontId="7" fillId="0" borderId="17" xfId="1" applyNumberFormat="1" applyFont="1" applyBorder="1"/>
    <xf numFmtId="37" fontId="7" fillId="0" borderId="39" xfId="1" applyNumberFormat="1" applyFont="1" applyBorder="1"/>
    <xf numFmtId="37" fontId="7" fillId="0" borderId="39" xfId="1" applyNumberFormat="1" applyFont="1" applyBorder="1" applyAlignment="1">
      <alignment wrapText="1"/>
    </xf>
    <xf numFmtId="37" fontId="13" fillId="0" borderId="39" xfId="1" applyNumberFormat="1" applyFont="1" applyBorder="1"/>
    <xf numFmtId="37" fontId="13" fillId="0" borderId="41" xfId="1" applyNumberFormat="1" applyFont="1" applyBorder="1"/>
    <xf numFmtId="37" fontId="13" fillId="0" borderId="34" xfId="1" applyNumberFormat="1" applyFont="1" applyBorder="1" applyAlignment="1">
      <alignment wrapText="1"/>
    </xf>
    <xf numFmtId="37" fontId="13" fillId="0" borderId="0" xfId="1" applyNumberFormat="1" applyFont="1"/>
    <xf numFmtId="37" fontId="7" fillId="0" borderId="37" xfId="0" applyNumberFormat="1" applyFont="1" applyBorder="1" applyAlignment="1">
      <alignment horizontal="right"/>
    </xf>
    <xf numFmtId="37" fontId="13" fillId="0" borderId="35" xfId="0" applyNumberFormat="1" applyFont="1" applyBorder="1" applyAlignment="1">
      <alignment horizontal="right"/>
    </xf>
    <xf numFmtId="37" fontId="6" fillId="0" borderId="33" xfId="0" applyNumberFormat="1" applyFont="1" applyBorder="1" applyAlignment="1">
      <alignment horizontal="right"/>
    </xf>
    <xf numFmtId="14" fontId="7" fillId="0" borderId="60" xfId="0" quotePrefix="1" applyNumberFormat="1" applyFont="1" applyBorder="1" applyProtection="1">
      <protection locked="0"/>
    </xf>
    <xf numFmtId="0" fontId="0" fillId="0" borderId="0" xfId="0" quotePrefix="1" applyProtection="1">
      <protection locked="0"/>
    </xf>
    <xf numFmtId="1" fontId="3" fillId="0" borderId="44" xfId="1" applyNumberFormat="1" applyFont="1" applyBorder="1" applyAlignment="1">
      <alignment horizontal="center"/>
    </xf>
    <xf numFmtId="37" fontId="7" fillId="0" borderId="44" xfId="1" applyNumberFormat="1" applyFont="1" applyBorder="1"/>
    <xf numFmtId="37" fontId="2" fillId="0" borderId="31" xfId="1" applyNumberFormat="1" applyFont="1" applyBorder="1" applyAlignment="1">
      <alignment horizontal="right"/>
    </xf>
    <xf numFmtId="37" fontId="2" fillId="0" borderId="30" xfId="0" applyNumberFormat="1" applyFont="1" applyBorder="1" applyAlignment="1">
      <alignment horizontal="right"/>
    </xf>
    <xf numFmtId="37" fontId="7" fillId="0" borderId="36" xfId="0" applyNumberFormat="1" applyFont="1" applyBorder="1" applyAlignment="1" applyProtection="1">
      <alignment horizontal="right"/>
      <protection locked="0"/>
    </xf>
    <xf numFmtId="37" fontId="7" fillId="0" borderId="38" xfId="0" applyNumberFormat="1" applyFont="1" applyBorder="1" applyAlignment="1" applyProtection="1">
      <alignment horizontal="right"/>
      <protection locked="0"/>
    </xf>
    <xf numFmtId="37" fontId="13" fillId="0" borderId="38" xfId="0" applyNumberFormat="1" applyFont="1" applyBorder="1" applyAlignment="1" applyProtection="1">
      <alignment horizontal="right"/>
      <protection locked="0"/>
    </xf>
    <xf numFmtId="37" fontId="3" fillId="0" borderId="38" xfId="0" applyNumberFormat="1" applyFont="1" applyBorder="1" applyAlignment="1" applyProtection="1">
      <alignment horizontal="right"/>
      <protection locked="0"/>
    </xf>
    <xf numFmtId="37" fontId="3" fillId="0" borderId="16" xfId="0" applyNumberFormat="1" applyFont="1" applyBorder="1" applyAlignment="1" applyProtection="1">
      <alignment horizontal="right"/>
      <protection locked="0"/>
    </xf>
    <xf numFmtId="37" fontId="3" fillId="0" borderId="65" xfId="0" applyNumberFormat="1" applyFont="1" applyBorder="1" applyAlignment="1" applyProtection="1">
      <alignment horizontal="right"/>
      <protection locked="0"/>
    </xf>
    <xf numFmtId="37" fontId="7" fillId="0" borderId="53" xfId="0" applyNumberFormat="1" applyFont="1" applyBorder="1" applyAlignment="1" applyProtection="1">
      <alignment horizontal="right"/>
      <protection locked="0"/>
    </xf>
    <xf numFmtId="37" fontId="9" fillId="0" borderId="18" xfId="0" applyNumberFormat="1" applyFont="1" applyBorder="1" applyAlignment="1" applyProtection="1">
      <alignment horizontal="right"/>
      <protection locked="0"/>
    </xf>
    <xf numFmtId="37" fontId="3" fillId="0" borderId="53" xfId="0" applyNumberFormat="1" applyFont="1" applyBorder="1" applyAlignment="1" applyProtection="1">
      <alignment horizontal="right"/>
      <protection locked="0"/>
    </xf>
    <xf numFmtId="37" fontId="9" fillId="0" borderId="36" xfId="0" applyNumberFormat="1" applyFont="1" applyBorder="1" applyAlignment="1" applyProtection="1">
      <alignment horizontal="right"/>
      <protection locked="0"/>
    </xf>
    <xf numFmtId="37" fontId="2" fillId="2" borderId="27" xfId="0" applyNumberFormat="1" applyFont="1" applyFill="1" applyBorder="1" applyAlignment="1">
      <alignment horizontal="right"/>
    </xf>
    <xf numFmtId="37" fontId="2" fillId="0" borderId="27" xfId="0" applyNumberFormat="1" applyFont="1" applyBorder="1" applyAlignment="1">
      <alignment horizontal="right"/>
    </xf>
    <xf numFmtId="37" fontId="9" fillId="0" borderId="53" xfId="0" applyNumberFormat="1" applyFont="1" applyBorder="1" applyAlignment="1" applyProtection="1">
      <alignment horizontal="right"/>
      <protection locked="0"/>
    </xf>
    <xf numFmtId="37" fontId="9" fillId="0" borderId="65" xfId="0" applyNumberFormat="1" applyFont="1" applyBorder="1" applyAlignment="1" applyProtection="1">
      <alignment horizontal="right"/>
      <protection locked="0"/>
    </xf>
    <xf numFmtId="37" fontId="3" fillId="0" borderId="66" xfId="0" applyNumberFormat="1" applyFont="1" applyBorder="1" applyAlignment="1" applyProtection="1">
      <alignment horizontal="right"/>
      <protection locked="0"/>
    </xf>
    <xf numFmtId="37" fontId="2" fillId="0" borderId="36" xfId="0" applyNumberFormat="1" applyFont="1" applyBorder="1" applyAlignment="1" applyProtection="1">
      <alignment horizontal="right"/>
      <protection locked="0"/>
    </xf>
    <xf numFmtId="37" fontId="2" fillId="2" borderId="57" xfId="0" applyNumberFormat="1" applyFont="1" applyFill="1" applyBorder="1" applyAlignment="1">
      <alignment horizontal="right"/>
    </xf>
    <xf numFmtId="4" fontId="0" fillId="0" borderId="0" xfId="0" applyNumberFormat="1"/>
    <xf numFmtId="4" fontId="10" fillId="0" borderId="0" xfId="0" applyNumberFormat="1" applyFont="1" applyAlignment="1">
      <alignment vertical="center"/>
    </xf>
    <xf numFmtId="4" fontId="16" fillId="6" borderId="0" xfId="0" applyNumberFormat="1" applyFont="1" applyFill="1"/>
    <xf numFmtId="4" fontId="17" fillId="6" borderId="0" xfId="0" applyNumberFormat="1" applyFont="1" applyFill="1" applyAlignment="1">
      <alignment horizontal="center"/>
    </xf>
    <xf numFmtId="4" fontId="0" fillId="0" borderId="0" xfId="0" applyNumberFormat="1" applyProtection="1">
      <protection locked="0"/>
    </xf>
    <xf numFmtId="37" fontId="9" fillId="6" borderId="18" xfId="0" applyNumberFormat="1" applyFont="1" applyFill="1" applyBorder="1" applyAlignment="1" applyProtection="1">
      <alignment horizontal="right"/>
      <protection locked="0"/>
    </xf>
    <xf numFmtId="4" fontId="0" fillId="6" borderId="0" xfId="0" applyNumberFormat="1" applyFill="1"/>
    <xf numFmtId="4" fontId="0" fillId="6" borderId="0" xfId="0" applyNumberFormat="1" applyFill="1" applyProtection="1">
      <protection locked="0"/>
    </xf>
    <xf numFmtId="37" fontId="2" fillId="0" borderId="32" xfId="0" applyNumberFormat="1" applyFont="1" applyBorder="1" applyAlignment="1">
      <alignment horizontal="right"/>
    </xf>
    <xf numFmtId="37" fontId="2" fillId="0" borderId="57" xfId="0" applyNumberFormat="1" applyFont="1" applyBorder="1" applyAlignment="1">
      <alignment horizontal="right"/>
    </xf>
    <xf numFmtId="37" fontId="13" fillId="0" borderId="36" xfId="0" applyNumberFormat="1" applyFont="1" applyBorder="1" applyAlignment="1" applyProtection="1">
      <alignment horizontal="right"/>
      <protection locked="0"/>
    </xf>
    <xf numFmtId="37" fontId="3" fillId="6" borderId="7" xfId="0" applyNumberFormat="1" applyFont="1" applyFill="1" applyBorder="1" applyAlignment="1" applyProtection="1">
      <alignment horizontal="right"/>
      <protection locked="0"/>
    </xf>
    <xf numFmtId="37" fontId="3" fillId="6" borderId="3" xfId="0" applyNumberFormat="1" applyFont="1" applyFill="1" applyBorder="1" applyAlignment="1" applyProtection="1">
      <alignment horizontal="right"/>
      <protection locked="0"/>
    </xf>
    <xf numFmtId="37" fontId="9" fillId="6" borderId="6" xfId="0" applyNumberFormat="1" applyFont="1" applyFill="1" applyBorder="1" applyAlignment="1" applyProtection="1">
      <alignment horizontal="right"/>
      <protection locked="0"/>
    </xf>
    <xf numFmtId="37" fontId="3" fillId="6" borderId="36" xfId="0" applyNumberFormat="1" applyFont="1" applyFill="1" applyBorder="1" applyAlignment="1" applyProtection="1">
      <alignment horizontal="right"/>
      <protection locked="0"/>
    </xf>
    <xf numFmtId="37" fontId="7" fillId="6" borderId="36" xfId="0" applyNumberFormat="1" applyFont="1" applyFill="1" applyBorder="1" applyAlignment="1" applyProtection="1">
      <alignment horizontal="right"/>
      <protection locked="0"/>
    </xf>
    <xf numFmtId="4" fontId="8" fillId="0" borderId="29" xfId="0" applyNumberFormat="1" applyFont="1" applyBorder="1" applyAlignment="1">
      <alignment horizontal="center"/>
    </xf>
    <xf numFmtId="37" fontId="3" fillId="0" borderId="51" xfId="0" applyNumberFormat="1" applyFont="1" applyBorder="1" applyAlignment="1" applyProtection="1">
      <alignment horizontal="right"/>
      <protection locked="0"/>
    </xf>
    <xf numFmtId="37" fontId="7" fillId="0" borderId="34" xfId="0" applyNumberFormat="1" applyFont="1" applyBorder="1" applyAlignment="1" applyProtection="1">
      <alignment horizontal="right"/>
      <protection locked="0"/>
    </xf>
    <xf numFmtId="37" fontId="9" fillId="6" borderId="52" xfId="0" applyNumberFormat="1" applyFont="1" applyFill="1" applyBorder="1" applyAlignment="1" applyProtection="1">
      <alignment horizontal="right"/>
      <protection locked="0"/>
    </xf>
    <xf numFmtId="4" fontId="8" fillId="0" borderId="30" xfId="0" applyNumberFormat="1" applyFont="1" applyBorder="1" applyAlignment="1">
      <alignment horizontal="center"/>
    </xf>
    <xf numFmtId="0" fontId="0" fillId="6" borderId="0" xfId="0" applyFill="1" applyProtection="1">
      <protection locked="0"/>
    </xf>
    <xf numFmtId="37" fontId="2" fillId="5" borderId="27" xfId="1" applyNumberFormat="1" applyFont="1" applyFill="1" applyBorder="1" applyAlignment="1">
      <alignment horizontal="center" vertical="center"/>
    </xf>
    <xf numFmtId="37" fontId="2" fillId="5" borderId="29" xfId="1" applyNumberFormat="1" applyFont="1" applyFill="1" applyBorder="1" applyAlignment="1">
      <alignment horizontal="center" vertical="center"/>
    </xf>
    <xf numFmtId="4" fontId="0" fillId="6" borderId="0" xfId="0" quotePrefix="1" applyNumberFormat="1" applyFill="1" applyProtection="1">
      <protection locked="0"/>
    </xf>
    <xf numFmtId="1" fontId="2" fillId="4" borderId="27" xfId="1" applyNumberFormat="1" applyFont="1" applyFill="1" applyBorder="1" applyAlignment="1">
      <alignment horizontal="center"/>
    </xf>
    <xf numFmtId="1" fontId="3" fillId="0" borderId="14" xfId="1" applyNumberFormat="1" applyFont="1" applyBorder="1" applyAlignment="1">
      <alignment horizontal="center"/>
    </xf>
    <xf numFmtId="1" fontId="3" fillId="0" borderId="11" xfId="1" applyNumberFormat="1" applyFont="1" applyBorder="1" applyAlignment="1">
      <alignment horizontal="center"/>
    </xf>
    <xf numFmtId="37" fontId="2" fillId="5" borderId="8" xfId="1" applyNumberFormat="1" applyFont="1" applyFill="1" applyBorder="1" applyAlignment="1">
      <alignment horizontal="center" vertical="center"/>
    </xf>
    <xf numFmtId="37" fontId="2" fillId="5" borderId="9" xfId="1" applyNumberFormat="1" applyFont="1" applyFill="1" applyBorder="1" applyAlignment="1">
      <alignment horizontal="center" vertical="center"/>
    </xf>
    <xf numFmtId="37" fontId="2" fillId="5" borderId="10" xfId="1" applyNumberFormat="1" applyFont="1" applyFill="1" applyBorder="1" applyAlignment="1">
      <alignment horizontal="center" vertical="center"/>
    </xf>
    <xf numFmtId="37" fontId="2" fillId="5" borderId="11" xfId="1" applyNumberFormat="1" applyFont="1" applyFill="1" applyBorder="1" applyAlignment="1">
      <alignment horizontal="center" vertical="center"/>
    </xf>
    <xf numFmtId="37" fontId="2" fillId="5" borderId="12" xfId="1" applyNumberFormat="1" applyFont="1" applyFill="1" applyBorder="1" applyAlignment="1">
      <alignment horizontal="center" vertical="center"/>
    </xf>
    <xf numFmtId="37" fontId="2" fillId="5" borderId="13" xfId="1" applyNumberFormat="1" applyFont="1" applyFill="1" applyBorder="1" applyAlignment="1">
      <alignment horizontal="center" vertical="center"/>
    </xf>
    <xf numFmtId="1" fontId="2" fillId="5" borderId="10" xfId="1" applyNumberFormat="1" applyFont="1" applyFill="1" applyBorder="1" applyAlignment="1">
      <alignment horizontal="center"/>
    </xf>
    <xf numFmtId="1" fontId="2" fillId="5" borderId="13" xfId="1" applyNumberFormat="1" applyFont="1" applyFill="1" applyBorder="1" applyAlignment="1">
      <alignment horizontal="center"/>
    </xf>
    <xf numFmtId="37" fontId="2" fillId="0" borderId="8" xfId="1" applyNumberFormat="1" applyFont="1" applyBorder="1" applyAlignment="1">
      <alignment horizontal="center" vertical="center" wrapText="1"/>
    </xf>
    <xf numFmtId="37" fontId="2" fillId="0" borderId="9" xfId="1" applyNumberFormat="1" applyFont="1" applyBorder="1" applyAlignment="1">
      <alignment horizontal="center" vertical="center" wrapText="1"/>
    </xf>
    <xf numFmtId="37" fontId="2" fillId="0" borderId="16" xfId="1" applyNumberFormat="1" applyFont="1" applyBorder="1" applyAlignment="1">
      <alignment horizontal="center" vertical="center" wrapText="1"/>
    </xf>
    <xf numFmtId="37" fontId="2" fillId="0" borderId="1" xfId="1" applyNumberFormat="1" applyFont="1" applyBorder="1" applyAlignment="1">
      <alignment horizontal="center" vertical="center" wrapText="1"/>
    </xf>
    <xf numFmtId="37" fontId="2" fillId="0" borderId="18" xfId="1" applyNumberFormat="1" applyFont="1" applyBorder="1" applyAlignment="1">
      <alignment horizontal="center" vertical="center"/>
    </xf>
    <xf numFmtId="37" fontId="2" fillId="0" borderId="11" xfId="1" applyNumberFormat="1" applyFont="1" applyBorder="1" applyAlignment="1">
      <alignment horizontal="center" vertical="center"/>
    </xf>
    <xf numFmtId="37" fontId="2" fillId="0" borderId="2" xfId="1" applyNumberFormat="1" applyFont="1" applyBorder="1" applyAlignment="1">
      <alignment horizontal="center" vertical="center"/>
    </xf>
    <xf numFmtId="37" fontId="2" fillId="0" borderId="20" xfId="1" applyNumberFormat="1" applyFont="1" applyBorder="1" applyAlignment="1">
      <alignment horizontal="center" vertical="center"/>
    </xf>
    <xf numFmtId="37" fontId="3" fillId="0" borderId="8" xfId="1" applyNumberFormat="1" applyFont="1" applyBorder="1" applyAlignment="1">
      <alignment horizontal="center"/>
    </xf>
    <xf numFmtId="37" fontId="3" fillId="0" borderId="9" xfId="1" applyNumberFormat="1" applyFont="1" applyBorder="1" applyAlignment="1">
      <alignment horizontal="center"/>
    </xf>
    <xf numFmtId="37" fontId="3" fillId="0" borderId="14" xfId="1" applyNumberFormat="1" applyFont="1" applyBorder="1" applyAlignment="1">
      <alignment horizontal="center"/>
    </xf>
    <xf numFmtId="37" fontId="3" fillId="0" borderId="0" xfId="1" applyNumberFormat="1" applyFont="1" applyAlignment="1">
      <alignment horizontal="center"/>
    </xf>
    <xf numFmtId="37" fontId="3" fillId="0" borderId="11" xfId="1" applyNumberFormat="1" applyFont="1" applyBorder="1" applyAlignment="1">
      <alignment horizontal="center"/>
    </xf>
    <xf numFmtId="37" fontId="3" fillId="0" borderId="12" xfId="1" applyNumberFormat="1" applyFont="1" applyBorder="1" applyAlignment="1">
      <alignment horizontal="center"/>
    </xf>
    <xf numFmtId="37" fontId="2" fillId="4" borderId="27" xfId="1" applyNumberFormat="1" applyFont="1" applyFill="1" applyBorder="1" applyAlignment="1">
      <alignment horizontal="center"/>
    </xf>
    <xf numFmtId="37" fontId="2" fillId="4" borderId="28" xfId="1" applyNumberFormat="1" applyFont="1" applyFill="1" applyBorder="1" applyAlignment="1">
      <alignment horizontal="center"/>
    </xf>
    <xf numFmtId="37" fontId="2" fillId="4" borderId="27" xfId="1" applyNumberFormat="1" applyFont="1" applyFill="1" applyBorder="1" applyAlignment="1">
      <alignment horizontal="left"/>
    </xf>
    <xf numFmtId="37" fontId="2" fillId="4" borderId="28" xfId="1" applyNumberFormat="1" applyFont="1" applyFill="1" applyBorder="1" applyAlignment="1">
      <alignment horizontal="left"/>
    </xf>
    <xf numFmtId="37" fontId="3" fillId="0" borderId="43" xfId="1" applyNumberFormat="1" applyFont="1" applyBorder="1" applyAlignment="1">
      <alignment horizontal="center"/>
    </xf>
    <xf numFmtId="37" fontId="3" fillId="0" borderId="44" xfId="1" applyNumberFormat="1" applyFont="1" applyBorder="1" applyAlignment="1">
      <alignment horizontal="center"/>
    </xf>
    <xf numFmtId="37" fontId="3" fillId="0" borderId="38" xfId="1" applyNumberFormat="1" applyFont="1" applyBorder="1" applyAlignment="1">
      <alignment horizontal="center"/>
    </xf>
    <xf numFmtId="37" fontId="2" fillId="0" borderId="10" xfId="1" applyNumberFormat="1" applyFont="1" applyBorder="1" applyAlignment="1">
      <alignment horizontal="center" vertical="center" wrapText="1"/>
    </xf>
    <xf numFmtId="37" fontId="2" fillId="0" borderId="17" xfId="1" applyNumberFormat="1" applyFont="1" applyBorder="1" applyAlignment="1">
      <alignment horizontal="center" vertical="center" wrapText="1"/>
    </xf>
    <xf numFmtId="37" fontId="2" fillId="0" borderId="14" xfId="1" applyNumberFormat="1" applyFont="1" applyBorder="1" applyAlignment="1">
      <alignment horizontal="center" vertical="center"/>
    </xf>
    <xf numFmtId="37" fontId="2" fillId="0" borderId="58" xfId="1" applyNumberFormat="1" applyFont="1" applyBorder="1" applyAlignment="1">
      <alignment horizontal="center" vertical="center"/>
    </xf>
    <xf numFmtId="37" fontId="2" fillId="0" borderId="19" xfId="1" applyNumberFormat="1" applyFont="1" applyBorder="1" applyAlignment="1">
      <alignment horizontal="center" vertical="center"/>
    </xf>
    <xf numFmtId="37" fontId="2" fillId="0" borderId="49" xfId="1" applyNumberFormat="1" applyFont="1" applyBorder="1" applyAlignment="1">
      <alignment horizontal="center" vertical="center"/>
    </xf>
    <xf numFmtId="4" fontId="2" fillId="5" borderId="27" xfId="1" applyNumberFormat="1" applyFont="1" applyFill="1" applyBorder="1" applyAlignment="1">
      <alignment horizontal="center" vertical="center"/>
    </xf>
    <xf numFmtId="4" fontId="2" fillId="5" borderId="29" xfId="1" applyNumberFormat="1" applyFont="1" applyFill="1" applyBorder="1" applyAlignment="1">
      <alignment horizontal="center" vertical="center"/>
    </xf>
    <xf numFmtId="4" fontId="17" fillId="6" borderId="0" xfId="1" applyNumberFormat="1" applyFont="1" applyFill="1" applyAlignment="1">
      <alignment horizontal="center" vertical="center"/>
    </xf>
    <xf numFmtId="37" fontId="2" fillId="0" borderId="43" xfId="1" applyNumberFormat="1" applyFont="1" applyBorder="1" applyAlignment="1">
      <alignment horizontal="center" vertical="center" wrapText="1"/>
    </xf>
    <xf numFmtId="37" fontId="2" fillId="0" borderId="44" xfId="1" applyNumberFormat="1" applyFont="1" applyBorder="1" applyAlignment="1">
      <alignment horizontal="center" vertical="center" wrapText="1"/>
    </xf>
    <xf numFmtId="37" fontId="2" fillId="0" borderId="38" xfId="1" applyNumberFormat="1" applyFont="1" applyBorder="1" applyAlignment="1">
      <alignment horizontal="center" vertical="center" wrapText="1"/>
    </xf>
    <xf numFmtId="37" fontId="2" fillId="5" borderId="8" xfId="1" applyNumberFormat="1" applyFont="1" applyFill="1" applyBorder="1" applyAlignment="1">
      <alignment horizontal="center" vertical="center" wrapText="1"/>
    </xf>
    <xf numFmtId="37" fontId="2" fillId="5" borderId="10" xfId="1" applyNumberFormat="1" applyFont="1" applyFill="1" applyBorder="1" applyAlignment="1">
      <alignment horizontal="center" vertical="center" wrapText="1"/>
    </xf>
    <xf numFmtId="37" fontId="2" fillId="5" borderId="11" xfId="1" applyNumberFormat="1" applyFont="1" applyFill="1" applyBorder="1" applyAlignment="1">
      <alignment horizontal="center" vertical="center" wrapText="1"/>
    </xf>
    <xf numFmtId="37" fontId="2" fillId="5" borderId="13" xfId="1" applyNumberFormat="1" applyFont="1" applyFill="1" applyBorder="1" applyAlignment="1">
      <alignment horizontal="center" vertical="center" wrapText="1"/>
    </xf>
    <xf numFmtId="1" fontId="2" fillId="5" borderId="43" xfId="1" applyNumberFormat="1" applyFont="1" applyFill="1" applyBorder="1" applyAlignment="1">
      <alignment horizontal="center"/>
    </xf>
    <xf numFmtId="1" fontId="2" fillId="5" borderId="38" xfId="1" applyNumberFormat="1" applyFont="1" applyFill="1" applyBorder="1" applyAlignment="1">
      <alignment horizontal="center"/>
    </xf>
    <xf numFmtId="37" fontId="3" fillId="0" borderId="10" xfId="1" applyNumberFormat="1" applyFont="1" applyBorder="1" applyAlignment="1">
      <alignment horizontal="center"/>
    </xf>
    <xf numFmtId="37" fontId="3" fillId="0" borderId="15" xfId="1" applyNumberFormat="1" applyFont="1" applyBorder="1" applyAlignment="1">
      <alignment horizontal="center"/>
    </xf>
    <xf numFmtId="37" fontId="3" fillId="0" borderId="13" xfId="1" applyNumberFormat="1" applyFont="1" applyBorder="1" applyAlignment="1">
      <alignment horizontal="center"/>
    </xf>
    <xf numFmtId="37" fontId="6" fillId="5" borderId="8" xfId="1" applyNumberFormat="1" applyFont="1" applyFill="1" applyBorder="1" applyAlignment="1">
      <alignment horizontal="center" vertical="center"/>
    </xf>
    <xf numFmtId="37" fontId="6" fillId="5" borderId="9" xfId="1" applyNumberFormat="1" applyFont="1" applyFill="1" applyBorder="1" applyAlignment="1">
      <alignment horizontal="center" vertical="center"/>
    </xf>
    <xf numFmtId="37" fontId="6" fillId="5" borderId="10" xfId="1" applyNumberFormat="1" applyFont="1" applyFill="1" applyBorder="1" applyAlignment="1">
      <alignment horizontal="center" vertical="center"/>
    </xf>
    <xf numFmtId="37" fontId="6" fillId="5" borderId="11" xfId="1" applyNumberFormat="1" applyFont="1" applyFill="1" applyBorder="1" applyAlignment="1">
      <alignment horizontal="center" vertical="center"/>
    </xf>
    <xf numFmtId="37" fontId="6" fillId="5" borderId="12" xfId="1" applyNumberFormat="1" applyFont="1" applyFill="1" applyBorder="1" applyAlignment="1">
      <alignment horizontal="center" vertical="center"/>
    </xf>
    <xf numFmtId="37" fontId="6" fillId="5" borderId="13" xfId="1" applyNumberFormat="1" applyFont="1" applyFill="1" applyBorder="1" applyAlignment="1">
      <alignment horizontal="center" vertical="center"/>
    </xf>
    <xf numFmtId="37" fontId="6" fillId="5" borderId="8" xfId="1" applyNumberFormat="1" applyFont="1" applyFill="1" applyBorder="1" applyAlignment="1">
      <alignment horizontal="center" vertical="center" wrapText="1"/>
    </xf>
    <xf numFmtId="37" fontId="6" fillId="5" borderId="10" xfId="1" applyNumberFormat="1" applyFont="1" applyFill="1" applyBorder="1" applyAlignment="1">
      <alignment horizontal="center" vertical="center" wrapText="1"/>
    </xf>
    <xf numFmtId="37" fontId="6" fillId="5" borderId="11" xfId="1" applyNumberFormat="1" applyFont="1" applyFill="1" applyBorder="1" applyAlignment="1">
      <alignment horizontal="center" vertical="center" wrapText="1"/>
    </xf>
    <xf numFmtId="37" fontId="6" fillId="5" borderId="13" xfId="1" applyNumberFormat="1" applyFont="1" applyFill="1" applyBorder="1" applyAlignment="1">
      <alignment horizontal="center" vertical="center" wrapText="1"/>
    </xf>
    <xf numFmtId="37" fontId="7" fillId="0" borderId="8" xfId="1" applyNumberFormat="1" applyFont="1" applyBorder="1" applyAlignment="1">
      <alignment horizontal="center"/>
    </xf>
    <xf numFmtId="37" fontId="7" fillId="0" borderId="9" xfId="1" applyNumberFormat="1" applyFont="1" applyBorder="1" applyAlignment="1">
      <alignment horizontal="center"/>
    </xf>
    <xf numFmtId="37" fontId="7" fillId="0" borderId="14" xfId="1" applyNumberFormat="1" applyFont="1" applyBorder="1" applyAlignment="1">
      <alignment horizontal="center"/>
    </xf>
    <xf numFmtId="37" fontId="7" fillId="0" borderId="0" xfId="1" applyNumberFormat="1" applyFont="1" applyAlignment="1">
      <alignment horizontal="center"/>
    </xf>
    <xf numFmtId="37" fontId="7" fillId="0" borderId="11" xfId="1" applyNumberFormat="1" applyFont="1" applyBorder="1" applyAlignment="1">
      <alignment horizontal="center"/>
    </xf>
    <xf numFmtId="37" fontId="7" fillId="0" borderId="12" xfId="1" applyNumberFormat="1" applyFont="1" applyBorder="1" applyAlignment="1">
      <alignment horizontal="center"/>
    </xf>
    <xf numFmtId="1" fontId="6" fillId="0" borderId="43" xfId="1" applyNumberFormat="1" applyFont="1" applyBorder="1" applyAlignment="1">
      <alignment horizontal="center" vertical="center"/>
    </xf>
    <xf numFmtId="1" fontId="6" fillId="0" borderId="44" xfId="1" applyNumberFormat="1" applyFont="1" applyBorder="1" applyAlignment="1">
      <alignment horizontal="center" vertical="center"/>
    </xf>
    <xf numFmtId="1" fontId="6" fillId="0" borderId="38" xfId="1" applyNumberFormat="1" applyFont="1" applyBorder="1" applyAlignment="1">
      <alignment horizontal="center" vertical="center"/>
    </xf>
    <xf numFmtId="37" fontId="6" fillId="0" borderId="43" xfId="1" applyNumberFormat="1" applyFont="1" applyBorder="1" applyAlignment="1">
      <alignment horizontal="center" vertical="center" wrapText="1"/>
    </xf>
    <xf numFmtId="37" fontId="6" fillId="0" borderId="44" xfId="1" applyNumberFormat="1" applyFont="1" applyBorder="1" applyAlignment="1">
      <alignment horizontal="center" vertical="center" wrapText="1"/>
    </xf>
    <xf numFmtId="37" fontId="6" fillId="0" borderId="38" xfId="1" applyNumberFormat="1" applyFont="1" applyBorder="1" applyAlignment="1">
      <alignment horizontal="center" vertical="center" wrapText="1"/>
    </xf>
    <xf numFmtId="1" fontId="2" fillId="0" borderId="8" xfId="1" applyNumberFormat="1" applyFont="1" applyBorder="1" applyAlignment="1">
      <alignment horizontal="center" vertical="center" wrapText="1"/>
    </xf>
    <xf numFmtId="1" fontId="2" fillId="0" borderId="9" xfId="1" applyNumberFormat="1" applyFont="1" applyBorder="1" applyAlignment="1">
      <alignment horizontal="center" vertical="center" wrapText="1"/>
    </xf>
    <xf numFmtId="1" fontId="2" fillId="0" borderId="10" xfId="1" applyNumberFormat="1" applyFont="1" applyBorder="1" applyAlignment="1">
      <alignment horizontal="center" vertical="center" wrapText="1"/>
    </xf>
    <xf numFmtId="1" fontId="2" fillId="0" borderId="16" xfId="1" applyNumberFormat="1" applyFont="1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center" vertical="center" wrapText="1"/>
    </xf>
    <xf numFmtId="1" fontId="2" fillId="0" borderId="17" xfId="1" applyNumberFormat="1" applyFont="1" applyBorder="1" applyAlignment="1">
      <alignment horizontal="center" vertical="center" wrapText="1"/>
    </xf>
    <xf numFmtId="37" fontId="2" fillId="0" borderId="21" xfId="1" applyNumberFormat="1" applyFont="1" applyBorder="1" applyAlignment="1">
      <alignment horizontal="center" vertical="center"/>
    </xf>
    <xf numFmtId="1" fontId="2" fillId="0" borderId="18" xfId="1" applyNumberFormat="1" applyFont="1" applyBorder="1" applyAlignment="1">
      <alignment horizontal="center" vertical="center"/>
    </xf>
    <xf numFmtId="1" fontId="2" fillId="0" borderId="11" xfId="1" applyNumberFormat="1" applyFont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1" fontId="2" fillId="0" borderId="20" xfId="1" applyNumberFormat="1" applyFont="1" applyBorder="1" applyAlignment="1">
      <alignment horizontal="center" vertical="center"/>
    </xf>
    <xf numFmtId="1" fontId="2" fillId="0" borderId="19" xfId="1" applyNumberFormat="1" applyFont="1" applyBorder="1" applyAlignment="1">
      <alignment horizontal="center" vertical="center"/>
    </xf>
    <xf numFmtId="1" fontId="2" fillId="0" borderId="21" xfId="1" applyNumberFormat="1" applyFont="1" applyBorder="1" applyAlignment="1">
      <alignment horizontal="center" vertical="center"/>
    </xf>
    <xf numFmtId="37" fontId="2" fillId="5" borderId="27" xfId="1" applyNumberFormat="1" applyFont="1" applyFill="1" applyBorder="1" applyAlignment="1">
      <alignment horizontal="center" vertical="center"/>
    </xf>
    <xf numFmtId="37" fontId="2" fillId="5" borderId="29" xfId="1" applyNumberFormat="1" applyFont="1" applyFill="1" applyBorder="1" applyAlignment="1">
      <alignment horizontal="center" vertical="center"/>
    </xf>
    <xf numFmtId="1" fontId="2" fillId="0" borderId="43" xfId="1" applyNumberFormat="1" applyFont="1" applyBorder="1" applyAlignment="1">
      <alignment horizontal="center" vertical="center"/>
    </xf>
    <xf numFmtId="1" fontId="2" fillId="0" borderId="44" xfId="1" applyNumberFormat="1" applyFont="1" applyBorder="1" applyAlignment="1">
      <alignment horizontal="center" vertical="center"/>
    </xf>
    <xf numFmtId="1" fontId="2" fillId="0" borderId="38" xfId="1" applyNumberFormat="1" applyFont="1" applyBorder="1" applyAlignment="1">
      <alignment horizontal="center" vertical="center"/>
    </xf>
  </cellXfs>
  <cellStyles count="17">
    <cellStyle name="1_Nadpis" xfId="4" xr:uid="{00000000-0005-0000-0000-000000000000}"/>
    <cellStyle name="Comma 2" xfId="6" xr:uid="{00000000-0005-0000-0000-000001000000}"/>
    <cellStyle name="Comma 2 2" xfId="12" xr:uid="{00000000-0005-0000-0000-000002000000}"/>
    <cellStyle name="Comma 2 3" xfId="14" xr:uid="{00000000-0005-0000-0000-000003000000}"/>
    <cellStyle name="Čárka 2" xfId="5" xr:uid="{00000000-0005-0000-0000-000004000000}"/>
    <cellStyle name="Čárka 2 2" xfId="8" xr:uid="{00000000-0005-0000-0000-000005000000}"/>
    <cellStyle name="Čárka 2 2 2" xfId="15" xr:uid="{00000000-0005-0000-0000-000006000000}"/>
    <cellStyle name="Čárka 2 3" xfId="13" xr:uid="{00000000-0005-0000-0000-000007000000}"/>
    <cellStyle name="Čárka 3" xfId="11" xr:uid="{00000000-0005-0000-0000-000008000000}"/>
    <cellStyle name="Normal" xfId="0" builtinId="0"/>
    <cellStyle name="Normal_VYKAZY_color_16_6_99" xfId="2" xr:uid="{00000000-0005-0000-0000-00000A000000}"/>
    <cellStyle name="Normální 2" xfId="3" xr:uid="{00000000-0005-0000-0000-00000B000000}"/>
    <cellStyle name="Normální 2 2" xfId="9" xr:uid="{00000000-0005-0000-0000-00000C000000}"/>
    <cellStyle name="Normální 3" xfId="7" xr:uid="{00000000-0005-0000-0000-00000D000000}"/>
    <cellStyle name="Normální 4" xfId="10" xr:uid="{00000000-0005-0000-0000-00000E000000}"/>
    <cellStyle name="Normální 4 2" xfId="16" xr:uid="{00000000-0005-0000-0000-00000F000000}"/>
    <cellStyle name="normální_J-K-2006-02" xfId="1" xr:uid="{00000000-0005-0000-0000-000010000000}"/>
  </cellStyles>
  <dxfs count="0"/>
  <tableStyles count="0" defaultTableStyle="TableStyleMedium2" defaultPivotStyle="PivotStyleLight16"/>
  <colors>
    <mruColors>
      <color rgb="FFC0C0C0"/>
      <color rgb="FFFF9900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2"/>
  <dimension ref="A1:D1048576"/>
  <sheetViews>
    <sheetView showGridLines="0" zoomScale="120" zoomScaleNormal="120" workbookViewId="0">
      <selection activeCell="C13" sqref="C13"/>
    </sheetView>
  </sheetViews>
  <sheetFormatPr defaultColWidth="9.140625" defaultRowHeight="15" x14ac:dyDescent="0.25"/>
  <cols>
    <col min="1" max="1" width="9.140625" style="37"/>
    <col min="2" max="2" width="24.85546875" style="37" customWidth="1"/>
    <col min="3" max="3" width="29.85546875" style="37" customWidth="1"/>
    <col min="4" max="16384" width="9.140625" style="37"/>
  </cols>
  <sheetData>
    <row r="1" spans="1:4" ht="15.75" thickBot="1" x14ac:dyDescent="0.3">
      <c r="A1"/>
      <c r="B1"/>
      <c r="C1"/>
      <c r="D1"/>
    </row>
    <row r="2" spans="1:4" x14ac:dyDescent="0.25">
      <c r="A2"/>
      <c r="B2" s="82" t="s">
        <v>123</v>
      </c>
      <c r="C2" s="80" t="s">
        <v>416</v>
      </c>
      <c r="D2"/>
    </row>
    <row r="3" spans="1:4" x14ac:dyDescent="0.25">
      <c r="A3"/>
      <c r="B3" s="83" t="s">
        <v>124</v>
      </c>
      <c r="C3" s="216" t="s">
        <v>428</v>
      </c>
      <c r="D3"/>
    </row>
    <row r="4" spans="1:4" x14ac:dyDescent="0.25">
      <c r="A4"/>
      <c r="B4" s="83" t="s">
        <v>125</v>
      </c>
      <c r="C4" s="257" t="s">
        <v>427</v>
      </c>
      <c r="D4"/>
    </row>
    <row r="5" spans="1:4" x14ac:dyDescent="0.25">
      <c r="A5"/>
      <c r="B5" s="83" t="s">
        <v>126</v>
      </c>
      <c r="C5" s="216" t="s">
        <v>426</v>
      </c>
      <c r="D5"/>
    </row>
    <row r="6" spans="1:4" ht="15.75" thickBot="1" x14ac:dyDescent="0.3">
      <c r="A6"/>
      <c r="B6" s="84" t="s">
        <v>127</v>
      </c>
      <c r="C6" s="257" t="s">
        <v>425</v>
      </c>
      <c r="D6"/>
    </row>
    <row r="7" spans="1:4" x14ac:dyDescent="0.25">
      <c r="A7"/>
      <c r="B7"/>
      <c r="C7"/>
      <c r="D7"/>
    </row>
    <row r="1048548" spans="1:1" x14ac:dyDescent="0.25">
      <c r="A1048548" s="81"/>
    </row>
    <row r="1048549" spans="1:1" x14ac:dyDescent="0.25">
      <c r="A1048549" s="81"/>
    </row>
    <row r="1048550" spans="1:1" x14ac:dyDescent="0.25">
      <c r="A1048550" s="81"/>
    </row>
    <row r="1048551" spans="1:1" x14ac:dyDescent="0.25">
      <c r="A1048551" s="81"/>
    </row>
    <row r="1048552" spans="1:1" x14ac:dyDescent="0.25">
      <c r="A1048552" s="81"/>
    </row>
    <row r="1048553" spans="1:1" x14ac:dyDescent="0.25">
      <c r="A1048553" s="81"/>
    </row>
    <row r="1048554" spans="1:1" x14ac:dyDescent="0.25">
      <c r="A1048554" s="81"/>
    </row>
    <row r="1048555" spans="1:1" x14ac:dyDescent="0.25">
      <c r="A1048555" s="81"/>
    </row>
    <row r="1048556" spans="1:1" x14ac:dyDescent="0.25">
      <c r="A1048556" s="81"/>
    </row>
    <row r="1048557" spans="1:1" x14ac:dyDescent="0.25">
      <c r="A1048557" s="81"/>
    </row>
    <row r="1048558" spans="1:1" x14ac:dyDescent="0.25">
      <c r="A1048558" s="81"/>
    </row>
    <row r="1048559" spans="1:1" x14ac:dyDescent="0.25">
      <c r="A1048559" s="81"/>
    </row>
    <row r="1048560" spans="1:1" x14ac:dyDescent="0.25">
      <c r="A1048560" s="81"/>
    </row>
    <row r="1048561" spans="1:3" x14ac:dyDescent="0.25">
      <c r="A1048561" s="81"/>
    </row>
    <row r="1048562" spans="1:3" x14ac:dyDescent="0.25">
      <c r="A1048562" s="81"/>
    </row>
    <row r="1048563" spans="1:3" x14ac:dyDescent="0.25">
      <c r="A1048563" s="81"/>
    </row>
    <row r="1048564" spans="1:3" x14ac:dyDescent="0.25">
      <c r="A1048564" s="81"/>
    </row>
    <row r="1048565" spans="1:3" x14ac:dyDescent="0.25">
      <c r="A1048565" s="81"/>
    </row>
    <row r="1048566" spans="1:3" x14ac:dyDescent="0.25">
      <c r="A1048566" s="81"/>
    </row>
    <row r="1048567" spans="1:3" x14ac:dyDescent="0.25">
      <c r="A1048567" s="81"/>
    </row>
    <row r="1048568" spans="1:3" x14ac:dyDescent="0.25">
      <c r="A1048568" s="81"/>
    </row>
    <row r="1048569" spans="1:3" x14ac:dyDescent="0.25">
      <c r="A1048569" s="81"/>
    </row>
    <row r="1048570" spans="1:3" x14ac:dyDescent="0.25">
      <c r="A1048570" s="81"/>
    </row>
    <row r="1048571" spans="1:3" x14ac:dyDescent="0.25">
      <c r="A1048571" s="81"/>
    </row>
    <row r="1048572" spans="1:3" x14ac:dyDescent="0.25">
      <c r="A1048572" s="81"/>
    </row>
    <row r="1048573" spans="1:3" x14ac:dyDescent="0.25">
      <c r="A1048573" s="81"/>
    </row>
    <row r="1048574" spans="1:3" x14ac:dyDescent="0.25">
      <c r="A1048574" s="81"/>
    </row>
    <row r="1048575" spans="1:3" x14ac:dyDescent="0.25">
      <c r="B1048575" s="37" t="s">
        <v>128</v>
      </c>
      <c r="C1048575" s="37" t="s">
        <v>130</v>
      </c>
    </row>
    <row r="1048576" spans="1:3" x14ac:dyDescent="0.25">
      <c r="B1048576" s="37" t="s">
        <v>129</v>
      </c>
      <c r="C1048576" s="37" t="s">
        <v>131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4">
    <tabColor theme="9" tint="-0.249977111117893"/>
    <pageSetUpPr fitToPage="1"/>
  </sheetPr>
  <dimension ref="A1:S102"/>
  <sheetViews>
    <sheetView showGridLines="0" topLeftCell="A18" zoomScaleNormal="100" workbookViewId="0">
      <selection activeCell="G44" sqref="G44"/>
    </sheetView>
  </sheetViews>
  <sheetFormatPr defaultColWidth="9.140625" defaultRowHeight="15" x14ac:dyDescent="0.25"/>
  <cols>
    <col min="1" max="1" width="9.140625" customWidth="1"/>
    <col min="2" max="6" width="2.7109375" style="37" customWidth="1"/>
    <col min="7" max="7" width="49.5703125" style="37" customWidth="1"/>
    <col min="8" max="8" width="6" style="37" customWidth="1"/>
    <col min="9" max="10" width="14.85546875" style="37" customWidth="1"/>
    <col min="11" max="11" width="13.42578125" style="37" customWidth="1"/>
    <col min="12" max="12" width="13.140625" style="37" hidden="1" customWidth="1"/>
    <col min="13" max="13" width="13.85546875" style="37" hidden="1" customWidth="1"/>
    <col min="14" max="14" width="13.28515625" style="37" hidden="1" customWidth="1"/>
    <col min="15" max="17" width="14.7109375" style="287" customWidth="1"/>
    <col min="18" max="18" width="0" style="301" hidden="1" customWidth="1"/>
    <col min="19" max="19" width="9.140625" style="301"/>
    <col min="20" max="16384" width="9.140625" style="37"/>
  </cols>
  <sheetData>
    <row r="1" spans="2:14" ht="15.75" thickBot="1" x14ac:dyDescent="0.3">
      <c r="B1"/>
      <c r="C1"/>
      <c r="D1"/>
      <c r="E1"/>
      <c r="F1"/>
      <c r="G1"/>
      <c r="H1"/>
      <c r="I1"/>
      <c r="J1"/>
      <c r="K1"/>
      <c r="L1"/>
      <c r="M1"/>
      <c r="N1"/>
    </row>
    <row r="2" spans="2:14" x14ac:dyDescent="0.25">
      <c r="B2" s="308" t="str">
        <f>Údaje!C2</f>
        <v>Liberty Ostrava a.s.</v>
      </c>
      <c r="C2" s="309"/>
      <c r="D2" s="309"/>
      <c r="E2" s="309"/>
      <c r="F2" s="309"/>
      <c r="G2" s="310"/>
      <c r="H2" s="314"/>
      <c r="I2" s="308" t="str">
        <f>CONCATENATE("Rozvaha k ",Údaje!C4)</f>
        <v>Rozvaha k 31.01.2024</v>
      </c>
      <c r="J2" s="309"/>
      <c r="K2" s="309"/>
      <c r="L2" s="309" t="str">
        <f>CONCATENATE("Rozvaha k ",Údaje!F4)</f>
        <v xml:space="preserve">Rozvaha k </v>
      </c>
      <c r="M2" s="309"/>
      <c r="N2" s="310"/>
    </row>
    <row r="3" spans="2:14" ht="15.75" thickBot="1" x14ac:dyDescent="0.3">
      <c r="B3" s="311"/>
      <c r="C3" s="312"/>
      <c r="D3" s="312"/>
      <c r="E3" s="312"/>
      <c r="F3" s="312"/>
      <c r="G3" s="313"/>
      <c r="H3" s="315"/>
      <c r="I3" s="311"/>
      <c r="J3" s="312"/>
      <c r="K3" s="312"/>
      <c r="L3" s="312"/>
      <c r="M3" s="312"/>
      <c r="N3" s="313"/>
    </row>
    <row r="4" spans="2:14" ht="15" customHeight="1" x14ac:dyDescent="0.25">
      <c r="B4" s="324"/>
      <c r="C4" s="325"/>
      <c r="D4" s="325"/>
      <c r="E4" s="85"/>
      <c r="F4" s="86"/>
      <c r="G4" s="334"/>
      <c r="H4" s="15"/>
      <c r="I4" s="316" t="s">
        <v>54</v>
      </c>
      <c r="J4" s="317"/>
      <c r="K4" s="317"/>
      <c r="L4" s="316" t="s">
        <v>57</v>
      </c>
      <c r="M4" s="317"/>
      <c r="N4" s="337"/>
    </row>
    <row r="5" spans="2:14" x14ac:dyDescent="0.25">
      <c r="B5" s="326"/>
      <c r="C5" s="327"/>
      <c r="D5" s="327"/>
      <c r="E5" s="76"/>
      <c r="F5" s="87"/>
      <c r="G5" s="335"/>
      <c r="H5" s="42" t="s">
        <v>0</v>
      </c>
      <c r="I5" s="318"/>
      <c r="J5" s="319"/>
      <c r="K5" s="319"/>
      <c r="L5" s="318"/>
      <c r="M5" s="319"/>
      <c r="N5" s="338"/>
    </row>
    <row r="6" spans="2:14" x14ac:dyDescent="0.25">
      <c r="B6" s="326"/>
      <c r="C6" s="327"/>
      <c r="D6" s="327"/>
      <c r="E6" s="76"/>
      <c r="F6" s="87"/>
      <c r="G6" s="335"/>
      <c r="H6" s="42"/>
      <c r="I6" s="320" t="s">
        <v>1</v>
      </c>
      <c r="J6" s="322" t="s">
        <v>2</v>
      </c>
      <c r="K6" s="322" t="s">
        <v>3</v>
      </c>
      <c r="L6" s="320" t="s">
        <v>1</v>
      </c>
      <c r="M6" s="322" t="s">
        <v>2</v>
      </c>
      <c r="N6" s="341" t="s">
        <v>3</v>
      </c>
    </row>
    <row r="7" spans="2:14" ht="15.75" thickBot="1" x14ac:dyDescent="0.3">
      <c r="B7" s="328"/>
      <c r="C7" s="329"/>
      <c r="D7" s="329"/>
      <c r="E7" s="88"/>
      <c r="F7" s="89"/>
      <c r="G7" s="336"/>
      <c r="H7" s="43"/>
      <c r="I7" s="321"/>
      <c r="J7" s="323"/>
      <c r="K7" s="323"/>
      <c r="L7" s="339"/>
      <c r="M7" s="340"/>
      <c r="N7" s="342"/>
    </row>
    <row r="8" spans="2:14" ht="15.75" thickBot="1" x14ac:dyDescent="0.3">
      <c r="B8" s="330"/>
      <c r="C8" s="331"/>
      <c r="D8" s="331"/>
      <c r="E8" s="97"/>
      <c r="F8" s="97"/>
      <c r="G8" s="238" t="s">
        <v>4</v>
      </c>
      <c r="H8" s="96">
        <v>1</v>
      </c>
      <c r="I8" s="12">
        <f>+I9+I11+I53+I95</f>
        <v>74826190</v>
      </c>
      <c r="J8" s="13">
        <f t="shared" ref="J8" si="0">+J9+J11+J53+J95</f>
        <v>-43989768</v>
      </c>
      <c r="K8" s="13">
        <f>+K9+K11+K53+K95</f>
        <v>30836422</v>
      </c>
      <c r="L8" s="12">
        <v>75122238</v>
      </c>
      <c r="M8" s="13">
        <v>-43908521</v>
      </c>
      <c r="N8" s="14">
        <v>31213717</v>
      </c>
    </row>
    <row r="9" spans="2:14" ht="15.75" thickBot="1" x14ac:dyDescent="0.3">
      <c r="B9" s="33" t="s">
        <v>5</v>
      </c>
      <c r="C9" s="34"/>
      <c r="D9" s="34"/>
      <c r="E9" s="34"/>
      <c r="F9" s="25"/>
      <c r="G9" s="239" t="s">
        <v>6</v>
      </c>
      <c r="H9" s="44">
        <v>2</v>
      </c>
      <c r="I9" s="45"/>
      <c r="J9" s="46"/>
      <c r="K9" s="288">
        <f>I9+J9</f>
        <v>0</v>
      </c>
      <c r="L9" s="45"/>
      <c r="M9" s="46"/>
      <c r="N9" s="124">
        <v>0</v>
      </c>
    </row>
    <row r="10" spans="2:14" ht="15.75" thickBot="1" x14ac:dyDescent="0.3">
      <c r="B10" s="47"/>
      <c r="C10" s="1"/>
      <c r="D10" s="1"/>
      <c r="E10" s="1"/>
      <c r="F10" s="1"/>
      <c r="G10" s="227"/>
      <c r="H10" s="1"/>
      <c r="I10" s="5"/>
      <c r="J10" s="5"/>
      <c r="K10" s="5"/>
      <c r="L10" s="5"/>
      <c r="M10" s="5"/>
      <c r="N10" s="5"/>
    </row>
    <row r="11" spans="2:14" ht="15.75" thickBot="1" x14ac:dyDescent="0.3">
      <c r="B11" s="332" t="s">
        <v>7</v>
      </c>
      <c r="C11" s="333"/>
      <c r="D11" s="333"/>
      <c r="E11" s="94"/>
      <c r="F11" s="94"/>
      <c r="G11" s="228" t="s">
        <v>409</v>
      </c>
      <c r="H11" s="96">
        <v>3</v>
      </c>
      <c r="I11" s="12">
        <f>+I13+I24+I38+I49+I50+I51</f>
        <v>51948697</v>
      </c>
      <c r="J11" s="13">
        <f>+J13+J24+J38+J49+J51</f>
        <v>-41824262</v>
      </c>
      <c r="K11" s="14">
        <f>+K13+K24+K38+K49+K51</f>
        <v>10124435</v>
      </c>
      <c r="L11" s="12">
        <v>51946455</v>
      </c>
      <c r="M11" s="13">
        <v>-41762394</v>
      </c>
      <c r="N11" s="14">
        <v>10184061</v>
      </c>
    </row>
    <row r="12" spans="2:14" ht="15.75" thickBot="1" x14ac:dyDescent="0.3">
      <c r="B12" s="76"/>
      <c r="C12" s="1"/>
      <c r="D12" s="1"/>
      <c r="E12" s="1"/>
      <c r="F12" s="1"/>
      <c r="G12" s="227"/>
      <c r="H12" s="1"/>
      <c r="I12" s="5"/>
      <c r="J12" s="5"/>
      <c r="K12" s="201"/>
      <c r="L12" s="5"/>
      <c r="M12" s="5"/>
      <c r="N12" s="201"/>
    </row>
    <row r="13" spans="2:14" ht="15.75" thickBot="1" x14ac:dyDescent="0.3">
      <c r="B13" s="93" t="s">
        <v>7</v>
      </c>
      <c r="C13" s="92" t="s">
        <v>8</v>
      </c>
      <c r="D13" s="92"/>
      <c r="E13" s="92"/>
      <c r="F13" s="92"/>
      <c r="G13" s="223" t="s">
        <v>9</v>
      </c>
      <c r="H13" s="91">
        <v>4</v>
      </c>
      <c r="I13" s="12">
        <f>I14+I15+I18+I19+I20</f>
        <v>407557</v>
      </c>
      <c r="J13" s="12">
        <f>J14+J15+J18+J19+J20</f>
        <v>-373251</v>
      </c>
      <c r="K13" s="14">
        <f>I13+J13</f>
        <v>34306</v>
      </c>
      <c r="L13" s="12">
        <v>407186</v>
      </c>
      <c r="M13" s="12">
        <v>-372355</v>
      </c>
      <c r="N13" s="14">
        <v>34831</v>
      </c>
    </row>
    <row r="14" spans="2:14" x14ac:dyDescent="0.25">
      <c r="B14" s="75" t="s">
        <v>7</v>
      </c>
      <c r="C14" s="1" t="s">
        <v>8</v>
      </c>
      <c r="D14" s="1" t="s">
        <v>134</v>
      </c>
      <c r="E14" s="1"/>
      <c r="F14" s="1"/>
      <c r="G14" s="224" t="s">
        <v>410</v>
      </c>
      <c r="H14" s="22">
        <v>5</v>
      </c>
      <c r="I14" s="39">
        <v>371</v>
      </c>
      <c r="J14" s="6">
        <v>-371</v>
      </c>
      <c r="K14" s="16">
        <f t="shared" ref="K14:K22" si="1">I14+J14</f>
        <v>0</v>
      </c>
      <c r="L14" s="39"/>
      <c r="M14" s="6"/>
      <c r="N14" s="16">
        <v>0</v>
      </c>
    </row>
    <row r="15" spans="2:14" x14ac:dyDescent="0.25">
      <c r="B15" s="57"/>
      <c r="C15" s="3"/>
      <c r="D15" s="1" t="s">
        <v>135</v>
      </c>
      <c r="E15" s="1"/>
      <c r="F15" s="1"/>
      <c r="G15" s="224" t="s">
        <v>11</v>
      </c>
      <c r="H15" s="22">
        <v>6</v>
      </c>
      <c r="I15" s="39">
        <f>SUM(I16:I17)</f>
        <v>378582</v>
      </c>
      <c r="J15" s="39">
        <f>SUM(J16:J17)</f>
        <v>-372800</v>
      </c>
      <c r="K15" s="16">
        <f>I15+J15</f>
        <v>5782</v>
      </c>
      <c r="L15" s="39">
        <v>378582</v>
      </c>
      <c r="M15" s="39">
        <v>-372275</v>
      </c>
      <c r="N15" s="16">
        <v>6307</v>
      </c>
    </row>
    <row r="16" spans="2:14" x14ac:dyDescent="0.25">
      <c r="B16" s="75"/>
      <c r="C16" s="1"/>
      <c r="D16" s="1"/>
      <c r="E16" s="1" t="s">
        <v>134</v>
      </c>
      <c r="F16" s="1"/>
      <c r="G16" s="240" t="s">
        <v>10</v>
      </c>
      <c r="H16" s="22">
        <v>7</v>
      </c>
      <c r="I16" s="99">
        <v>374051</v>
      </c>
      <c r="J16" s="100">
        <v>-369186</v>
      </c>
      <c r="K16" s="101">
        <f>I16+J16</f>
        <v>4865</v>
      </c>
      <c r="L16" s="99">
        <v>374051</v>
      </c>
      <c r="M16" s="100">
        <v>-368722</v>
      </c>
      <c r="N16" s="101">
        <v>5329</v>
      </c>
    </row>
    <row r="17" spans="2:14" x14ac:dyDescent="0.25">
      <c r="B17" s="75"/>
      <c r="C17" s="1"/>
      <c r="D17" s="1"/>
      <c r="E17" s="1" t="s">
        <v>135</v>
      </c>
      <c r="F17" s="1"/>
      <c r="G17" s="240" t="s">
        <v>142</v>
      </c>
      <c r="H17" s="22">
        <v>8</v>
      </c>
      <c r="I17" s="99">
        <v>4531</v>
      </c>
      <c r="J17" s="100">
        <v>-3614</v>
      </c>
      <c r="K17" s="101">
        <f t="shared" si="1"/>
        <v>917</v>
      </c>
      <c r="L17" s="99">
        <v>4531</v>
      </c>
      <c r="M17" s="100">
        <v>-3553</v>
      </c>
      <c r="N17" s="101">
        <v>978</v>
      </c>
    </row>
    <row r="18" spans="2:14" x14ac:dyDescent="0.25">
      <c r="B18" s="75"/>
      <c r="C18" s="1"/>
      <c r="D18" s="1" t="s">
        <v>136</v>
      </c>
      <c r="E18" s="1"/>
      <c r="F18" s="1"/>
      <c r="G18" s="224" t="s">
        <v>12</v>
      </c>
      <c r="H18" s="22">
        <v>9</v>
      </c>
      <c r="I18" s="39"/>
      <c r="J18" s="6"/>
      <c r="K18" s="16">
        <f>I18+J18</f>
        <v>0</v>
      </c>
      <c r="L18" s="39"/>
      <c r="M18" s="6"/>
      <c r="N18" s="16">
        <v>0</v>
      </c>
    </row>
    <row r="19" spans="2:14" x14ac:dyDescent="0.25">
      <c r="B19" s="75"/>
      <c r="C19" s="1"/>
      <c r="D19" s="1" t="s">
        <v>137</v>
      </c>
      <c r="E19" s="1"/>
      <c r="F19" s="1"/>
      <c r="G19" s="224" t="s">
        <v>394</v>
      </c>
      <c r="H19" s="22">
        <v>10</v>
      </c>
      <c r="I19" s="39"/>
      <c r="J19" s="6"/>
      <c r="K19" s="16">
        <f>I19+J19</f>
        <v>0</v>
      </c>
      <c r="L19" s="39"/>
      <c r="M19" s="6"/>
      <c r="N19" s="16">
        <v>0</v>
      </c>
    </row>
    <row r="20" spans="2:14" x14ac:dyDescent="0.25">
      <c r="B20" s="57"/>
      <c r="C20" s="3"/>
      <c r="D20" s="1" t="s">
        <v>138</v>
      </c>
      <c r="E20" s="1"/>
      <c r="F20" s="1"/>
      <c r="G20" s="224" t="s">
        <v>395</v>
      </c>
      <c r="H20" s="22">
        <v>11</v>
      </c>
      <c r="I20" s="39">
        <f>SUM(I21:I22)</f>
        <v>28604</v>
      </c>
      <c r="J20" s="39">
        <f>SUM(J21:J22)</f>
        <v>-80</v>
      </c>
      <c r="K20" s="16">
        <f t="shared" ref="K20" si="2">I20+J20</f>
        <v>28524</v>
      </c>
      <c r="L20" s="39">
        <v>28604</v>
      </c>
      <c r="M20" s="39">
        <v>-80</v>
      </c>
      <c r="N20" s="16">
        <v>28524</v>
      </c>
    </row>
    <row r="21" spans="2:14" x14ac:dyDescent="0.25">
      <c r="B21" s="75"/>
      <c r="C21" s="1"/>
      <c r="D21" s="1"/>
      <c r="E21" s="1" t="s">
        <v>134</v>
      </c>
      <c r="F21" s="1"/>
      <c r="G21" s="240" t="s">
        <v>14</v>
      </c>
      <c r="H21" s="22">
        <v>12</v>
      </c>
      <c r="I21" s="99"/>
      <c r="J21" s="100"/>
      <c r="K21" s="101">
        <f t="shared" si="1"/>
        <v>0</v>
      </c>
      <c r="L21" s="99"/>
      <c r="M21" s="100"/>
      <c r="N21" s="101">
        <v>0</v>
      </c>
    </row>
    <row r="22" spans="2:14" ht="15.75" thickBot="1" x14ac:dyDescent="0.3">
      <c r="B22" s="77"/>
      <c r="C22" s="48"/>
      <c r="D22" s="48"/>
      <c r="E22" s="48" t="s">
        <v>135</v>
      </c>
      <c r="F22" s="48"/>
      <c r="G22" s="241" t="s">
        <v>13</v>
      </c>
      <c r="H22" s="23">
        <v>13</v>
      </c>
      <c r="I22" s="102">
        <v>28604</v>
      </c>
      <c r="J22" s="103">
        <v>-80</v>
      </c>
      <c r="K22" s="104">
        <f t="shared" si="1"/>
        <v>28524</v>
      </c>
      <c r="L22" s="102">
        <v>28604</v>
      </c>
      <c r="M22" s="103">
        <v>-80</v>
      </c>
      <c r="N22" s="104">
        <v>28524</v>
      </c>
    </row>
    <row r="23" spans="2:14" ht="15.75" thickBot="1" x14ac:dyDescent="0.3">
      <c r="B23" s="47"/>
      <c r="C23" s="1"/>
      <c r="D23" s="1"/>
      <c r="E23" s="1"/>
      <c r="F23" s="1"/>
      <c r="G23" s="227"/>
      <c r="H23" s="1"/>
      <c r="I23" s="5"/>
      <c r="J23" s="5"/>
      <c r="K23" s="5"/>
      <c r="L23" s="5"/>
      <c r="M23" s="5"/>
      <c r="N23" s="5"/>
    </row>
    <row r="24" spans="2:14" ht="15.75" thickBot="1" x14ac:dyDescent="0.3">
      <c r="B24" s="93" t="s">
        <v>7</v>
      </c>
      <c r="C24" s="92" t="s">
        <v>15</v>
      </c>
      <c r="D24" s="92"/>
      <c r="E24" s="92"/>
      <c r="F24" s="92"/>
      <c r="G24" s="223" t="s">
        <v>16</v>
      </c>
      <c r="H24" s="96">
        <v>14</v>
      </c>
      <c r="I24" s="12">
        <f>I25+I28+I29+I30+I34</f>
        <v>50744131</v>
      </c>
      <c r="J24" s="12">
        <f>J25+J28+J29+J30+J34</f>
        <v>-41329991</v>
      </c>
      <c r="K24" s="215">
        <f>I24+J24</f>
        <v>9414140</v>
      </c>
      <c r="L24" s="12">
        <v>50742260</v>
      </c>
      <c r="M24" s="12">
        <v>-41269019</v>
      </c>
      <c r="N24" s="215">
        <v>9473241</v>
      </c>
    </row>
    <row r="25" spans="2:14" x14ac:dyDescent="0.25">
      <c r="B25" s="75" t="s">
        <v>7</v>
      </c>
      <c r="C25" s="1" t="s">
        <v>15</v>
      </c>
      <c r="D25" s="1" t="s">
        <v>134</v>
      </c>
      <c r="E25" s="1"/>
      <c r="F25" s="1"/>
      <c r="G25" s="242" t="s">
        <v>143</v>
      </c>
      <c r="H25" s="31">
        <v>15</v>
      </c>
      <c r="I25" s="38">
        <f>SUM(I26:I27)</f>
        <v>14315716</v>
      </c>
      <c r="J25" s="38">
        <f>SUM(J26:J27)</f>
        <v>-10429001</v>
      </c>
      <c r="K25" s="254">
        <f>I25+J25</f>
        <v>3886715</v>
      </c>
      <c r="L25" s="38">
        <v>14315716</v>
      </c>
      <c r="M25" s="38">
        <v>-10414307</v>
      </c>
      <c r="N25" s="254">
        <v>3901409</v>
      </c>
    </row>
    <row r="26" spans="2:14" x14ac:dyDescent="0.25">
      <c r="B26" s="75"/>
      <c r="C26" s="1"/>
      <c r="D26" s="1"/>
      <c r="E26" s="1" t="s">
        <v>134</v>
      </c>
      <c r="F26" s="1"/>
      <c r="G26" s="240" t="s">
        <v>144</v>
      </c>
      <c r="H26" s="22">
        <v>16</v>
      </c>
      <c r="I26" s="99">
        <v>1221790</v>
      </c>
      <c r="J26" s="100"/>
      <c r="K26" s="255">
        <f>I26+J26</f>
        <v>1221790</v>
      </c>
      <c r="L26" s="99">
        <v>1221790</v>
      </c>
      <c r="M26" s="100"/>
      <c r="N26" s="255">
        <v>1221790</v>
      </c>
    </row>
    <row r="27" spans="2:14" x14ac:dyDescent="0.25">
      <c r="B27" s="75"/>
      <c r="C27" s="1"/>
      <c r="D27" s="1"/>
      <c r="E27" s="1" t="s">
        <v>135</v>
      </c>
      <c r="F27" s="1"/>
      <c r="G27" s="240" t="s">
        <v>17</v>
      </c>
      <c r="H27" s="22">
        <v>17</v>
      </c>
      <c r="I27" s="99">
        <v>13093926</v>
      </c>
      <c r="J27" s="100">
        <v>-10429001</v>
      </c>
      <c r="K27" s="255">
        <f>I27+J27</f>
        <v>2664925</v>
      </c>
      <c r="L27" s="99">
        <v>13093926</v>
      </c>
      <c r="M27" s="100">
        <v>-10414307</v>
      </c>
      <c r="N27" s="255">
        <v>2679619</v>
      </c>
    </row>
    <row r="28" spans="2:14" x14ac:dyDescent="0.25">
      <c r="B28" s="75"/>
      <c r="C28" s="1"/>
      <c r="D28" s="1" t="s">
        <v>135</v>
      </c>
      <c r="E28" s="1"/>
      <c r="F28" s="1"/>
      <c r="G28" s="224" t="s">
        <v>145</v>
      </c>
      <c r="H28" s="22">
        <v>18</v>
      </c>
      <c r="I28" s="39">
        <v>34727113</v>
      </c>
      <c r="J28" s="6">
        <v>-30838672</v>
      </c>
      <c r="K28" s="218">
        <f>+I28+J28</f>
        <v>3888441</v>
      </c>
      <c r="L28" s="39">
        <v>34727113</v>
      </c>
      <c r="M28" s="6">
        <v>-30792393</v>
      </c>
      <c r="N28" s="218">
        <v>3934720</v>
      </c>
    </row>
    <row r="29" spans="2:14" x14ac:dyDescent="0.25">
      <c r="B29" s="75"/>
      <c r="C29" s="1"/>
      <c r="D29" s="1" t="s">
        <v>136</v>
      </c>
      <c r="E29" s="1"/>
      <c r="F29" s="1"/>
      <c r="G29" s="224" t="s">
        <v>21</v>
      </c>
      <c r="H29" s="22">
        <v>19</v>
      </c>
      <c r="I29" s="39"/>
      <c r="J29" s="6"/>
      <c r="K29" s="218">
        <f t="shared" ref="K29:K33" si="3">I29+J29</f>
        <v>0</v>
      </c>
      <c r="L29" s="39"/>
      <c r="M29" s="6"/>
      <c r="N29" s="218">
        <v>0</v>
      </c>
    </row>
    <row r="30" spans="2:14" x14ac:dyDescent="0.25">
      <c r="B30" s="75"/>
      <c r="C30" s="1"/>
      <c r="D30" s="1" t="s">
        <v>137</v>
      </c>
      <c r="E30" s="1"/>
      <c r="F30" s="1"/>
      <c r="G30" s="224" t="s">
        <v>132</v>
      </c>
      <c r="H30" s="22">
        <v>20</v>
      </c>
      <c r="I30" s="39">
        <f>SUM(I31:I33)</f>
        <v>1448</v>
      </c>
      <c r="J30" s="39">
        <f>SUM(J31:J33)</f>
        <v>0</v>
      </c>
      <c r="K30" s="218">
        <f>I30+J30</f>
        <v>1448</v>
      </c>
      <c r="L30" s="39">
        <v>1448</v>
      </c>
      <c r="M30" s="39">
        <v>0</v>
      </c>
      <c r="N30" s="218">
        <v>1448</v>
      </c>
    </row>
    <row r="31" spans="2:14" x14ac:dyDescent="0.25">
      <c r="B31" s="75"/>
      <c r="C31" s="1"/>
      <c r="D31" s="1"/>
      <c r="E31" s="1" t="s">
        <v>134</v>
      </c>
      <c r="F31" s="1"/>
      <c r="G31" s="240" t="s">
        <v>18</v>
      </c>
      <c r="H31" s="22">
        <v>21</v>
      </c>
      <c r="I31" s="99"/>
      <c r="J31" s="100"/>
      <c r="K31" s="255">
        <f t="shared" si="3"/>
        <v>0</v>
      </c>
      <c r="L31" s="99"/>
      <c r="M31" s="100"/>
      <c r="N31" s="255">
        <v>0</v>
      </c>
    </row>
    <row r="32" spans="2:14" x14ac:dyDescent="0.25">
      <c r="B32" s="75"/>
      <c r="C32" s="1"/>
      <c r="D32" s="1"/>
      <c r="E32" s="1" t="s">
        <v>135</v>
      </c>
      <c r="F32" s="1"/>
      <c r="G32" s="240" t="s">
        <v>146</v>
      </c>
      <c r="H32" s="22">
        <v>22</v>
      </c>
      <c r="I32" s="99"/>
      <c r="J32" s="100"/>
      <c r="K32" s="255">
        <f t="shared" si="3"/>
        <v>0</v>
      </c>
      <c r="L32" s="99"/>
      <c r="M32" s="100"/>
      <c r="N32" s="255">
        <v>0</v>
      </c>
    </row>
    <row r="33" spans="2:14" x14ac:dyDescent="0.25">
      <c r="B33" s="75"/>
      <c r="C33" s="1"/>
      <c r="D33" s="1"/>
      <c r="E33" s="1" t="s">
        <v>136</v>
      </c>
      <c r="F33" s="1"/>
      <c r="G33" s="240" t="s">
        <v>19</v>
      </c>
      <c r="H33" s="22">
        <v>23</v>
      </c>
      <c r="I33" s="99">
        <v>1448</v>
      </c>
      <c r="J33" s="100"/>
      <c r="K33" s="255">
        <f t="shared" si="3"/>
        <v>1448</v>
      </c>
      <c r="L33" s="99">
        <v>1448</v>
      </c>
      <c r="M33" s="100"/>
      <c r="N33" s="255">
        <v>1448</v>
      </c>
    </row>
    <row r="34" spans="2:14" x14ac:dyDescent="0.25">
      <c r="B34" s="75"/>
      <c r="C34" s="1"/>
      <c r="D34" s="1" t="s">
        <v>138</v>
      </c>
      <c r="E34" s="1"/>
      <c r="F34" s="1"/>
      <c r="G34" s="224" t="s">
        <v>147</v>
      </c>
      <c r="H34" s="22">
        <v>24</v>
      </c>
      <c r="I34" s="39">
        <f>SUM(I35:I36)</f>
        <v>1699854</v>
      </c>
      <c r="J34" s="39">
        <f>SUM(J35:J36)</f>
        <v>-62318</v>
      </c>
      <c r="K34" s="218">
        <f>I34+J34</f>
        <v>1637536</v>
      </c>
      <c r="L34" s="39">
        <v>1697983</v>
      </c>
      <c r="M34" s="39">
        <v>-62319</v>
      </c>
      <c r="N34" s="218">
        <v>1635664</v>
      </c>
    </row>
    <row r="35" spans="2:14" x14ac:dyDescent="0.25">
      <c r="B35" s="75"/>
      <c r="C35" s="1"/>
      <c r="D35" s="1"/>
      <c r="E35" s="1" t="s">
        <v>134</v>
      </c>
      <c r="F35" s="1"/>
      <c r="G35" s="240" t="s">
        <v>20</v>
      </c>
      <c r="H35" s="22">
        <v>25</v>
      </c>
      <c r="I35" s="99">
        <v>287909</v>
      </c>
      <c r="J35" s="100">
        <v>-26664</v>
      </c>
      <c r="K35" s="255">
        <f>I35+J35</f>
        <v>261245</v>
      </c>
      <c r="L35" s="99">
        <v>306620</v>
      </c>
      <c r="M35" s="100">
        <v>-26664</v>
      </c>
      <c r="N35" s="255">
        <v>279956</v>
      </c>
    </row>
    <row r="36" spans="2:14" ht="15.75" thickBot="1" x14ac:dyDescent="0.3">
      <c r="B36" s="77"/>
      <c r="C36" s="48"/>
      <c r="D36" s="48"/>
      <c r="E36" s="48" t="s">
        <v>135</v>
      </c>
      <c r="F36" s="48"/>
      <c r="G36" s="241" t="s">
        <v>148</v>
      </c>
      <c r="H36" s="23">
        <v>26</v>
      </c>
      <c r="I36" s="102">
        <v>1411945</v>
      </c>
      <c r="J36" s="103">
        <v>-35654</v>
      </c>
      <c r="K36" s="221">
        <f>I36+J36</f>
        <v>1376291</v>
      </c>
      <c r="L36" s="102">
        <v>1391363</v>
      </c>
      <c r="M36" s="103">
        <v>-35655</v>
      </c>
      <c r="N36" s="221">
        <v>1355708</v>
      </c>
    </row>
    <row r="37" spans="2:14" ht="15.75" thickBot="1" x14ac:dyDescent="0.3">
      <c r="B37" s="76"/>
      <c r="C37" s="1"/>
      <c r="D37" s="1"/>
      <c r="E37" s="1"/>
      <c r="F37" s="1"/>
      <c r="G37" s="227"/>
      <c r="H37" s="1"/>
      <c r="I37" s="5"/>
      <c r="J37" s="5"/>
      <c r="K37" s="5"/>
      <c r="L37" s="5"/>
      <c r="M37" s="5"/>
      <c r="N37" s="5"/>
    </row>
    <row r="38" spans="2:14" ht="15.75" thickBot="1" x14ac:dyDescent="0.3">
      <c r="B38" s="93" t="s">
        <v>7</v>
      </c>
      <c r="C38" s="92" t="s">
        <v>22</v>
      </c>
      <c r="D38" s="92"/>
      <c r="E38" s="92"/>
      <c r="F38" s="92"/>
      <c r="G38" s="223" t="s">
        <v>23</v>
      </c>
      <c r="H38" s="96">
        <v>27</v>
      </c>
      <c r="I38" s="12">
        <f>I39+I40+I41+I42+I43+I44+I45</f>
        <v>797009</v>
      </c>
      <c r="J38" s="12">
        <f>J39+J40+J41+J42+J43+J44+J45</f>
        <v>-121020</v>
      </c>
      <c r="K38" s="12">
        <f>I38+J38</f>
        <v>675989</v>
      </c>
      <c r="L38" s="12">
        <v>797009</v>
      </c>
      <c r="M38" s="12">
        <v>-121020</v>
      </c>
      <c r="N38" s="12">
        <v>675989</v>
      </c>
    </row>
    <row r="39" spans="2:14" x14ac:dyDescent="0.25">
      <c r="B39" s="75" t="s">
        <v>7</v>
      </c>
      <c r="C39" s="1" t="s">
        <v>22</v>
      </c>
      <c r="D39" s="1" t="s">
        <v>134</v>
      </c>
      <c r="E39" s="1"/>
      <c r="F39" s="1"/>
      <c r="G39" s="229" t="s">
        <v>149</v>
      </c>
      <c r="H39" s="31">
        <v>28</v>
      </c>
      <c r="I39" s="38">
        <v>549236</v>
      </c>
      <c r="J39" s="7">
        <v>-16742</v>
      </c>
      <c r="K39" s="18">
        <f>I39+J39</f>
        <v>532494</v>
      </c>
      <c r="L39" s="38">
        <v>549236</v>
      </c>
      <c r="M39" s="7">
        <v>-16742</v>
      </c>
      <c r="N39" s="18">
        <v>532494</v>
      </c>
    </row>
    <row r="40" spans="2:14" x14ac:dyDescent="0.25">
      <c r="B40" s="75"/>
      <c r="C40" s="1"/>
      <c r="D40" s="1" t="s">
        <v>135</v>
      </c>
      <c r="E40" s="1"/>
      <c r="F40" s="1"/>
      <c r="G40" s="229" t="s">
        <v>150</v>
      </c>
      <c r="H40" s="31">
        <v>29</v>
      </c>
      <c r="I40" s="39"/>
      <c r="J40" s="6"/>
      <c r="K40" s="16">
        <f t="shared" ref="K40:K47" si="4">I40+J40</f>
        <v>0</v>
      </c>
      <c r="L40" s="39"/>
      <c r="M40" s="6"/>
      <c r="N40" s="16">
        <v>0</v>
      </c>
    </row>
    <row r="41" spans="2:14" x14ac:dyDescent="0.25">
      <c r="B41" s="75"/>
      <c r="C41" s="1"/>
      <c r="D41" s="1" t="s">
        <v>136</v>
      </c>
      <c r="E41" s="1"/>
      <c r="F41" s="1"/>
      <c r="G41" s="225" t="s">
        <v>151</v>
      </c>
      <c r="H41" s="22">
        <v>30</v>
      </c>
      <c r="I41" s="39">
        <v>129862</v>
      </c>
      <c r="J41" s="291">
        <v>-8879</v>
      </c>
      <c r="K41" s="18">
        <f t="shared" si="4"/>
        <v>120983</v>
      </c>
      <c r="L41" s="39">
        <v>129862</v>
      </c>
      <c r="M41" s="6">
        <v>-8880</v>
      </c>
      <c r="N41" s="18">
        <v>120982</v>
      </c>
    </row>
    <row r="42" spans="2:14" x14ac:dyDescent="0.25">
      <c r="B42" s="75"/>
      <c r="C42" s="1"/>
      <c r="D42" s="1" t="s">
        <v>137</v>
      </c>
      <c r="E42" s="1"/>
      <c r="F42" s="1"/>
      <c r="G42" s="225" t="s">
        <v>152</v>
      </c>
      <c r="H42" s="22">
        <v>31</v>
      </c>
      <c r="I42" s="39"/>
      <c r="J42" s="6"/>
      <c r="K42" s="18">
        <f t="shared" si="4"/>
        <v>0</v>
      </c>
      <c r="L42" s="39"/>
      <c r="M42" s="6"/>
      <c r="N42" s="18">
        <v>0</v>
      </c>
    </row>
    <row r="43" spans="2:14" x14ac:dyDescent="0.25">
      <c r="B43" s="75"/>
      <c r="C43" s="1"/>
      <c r="D43" s="1" t="s">
        <v>138</v>
      </c>
      <c r="E43" s="1"/>
      <c r="F43" s="1"/>
      <c r="G43" s="225" t="s">
        <v>24</v>
      </c>
      <c r="H43" s="22">
        <v>32</v>
      </c>
      <c r="I43" s="39">
        <v>117911</v>
      </c>
      <c r="J43" s="6">
        <v>-95399</v>
      </c>
      <c r="K43" s="18">
        <f>I43+J43</f>
        <v>22512</v>
      </c>
      <c r="L43" s="39">
        <v>117911</v>
      </c>
      <c r="M43" s="6">
        <v>-95398</v>
      </c>
      <c r="N43" s="18">
        <v>22513</v>
      </c>
    </row>
    <row r="44" spans="2:14" x14ac:dyDescent="0.25">
      <c r="B44" s="75"/>
      <c r="C44" s="1"/>
      <c r="D44" s="1" t="s">
        <v>139</v>
      </c>
      <c r="E44" s="1"/>
      <c r="F44" s="1"/>
      <c r="G44" s="230" t="s">
        <v>153</v>
      </c>
      <c r="H44" s="22">
        <v>33</v>
      </c>
      <c r="I44" s="39"/>
      <c r="J44" s="6"/>
      <c r="K44" s="18">
        <f t="shared" si="4"/>
        <v>0</v>
      </c>
      <c r="L44" s="39"/>
      <c r="M44" s="6"/>
      <c r="N44" s="18">
        <v>0</v>
      </c>
    </row>
    <row r="45" spans="2:14" x14ac:dyDescent="0.25">
      <c r="B45" s="75"/>
      <c r="C45" s="1"/>
      <c r="D45" s="1" t="s">
        <v>154</v>
      </c>
      <c r="E45" s="1"/>
      <c r="F45" s="1"/>
      <c r="G45" s="230" t="s">
        <v>133</v>
      </c>
      <c r="H45" s="22">
        <v>34</v>
      </c>
      <c r="I45" s="39">
        <f>SUM(I46:I47)</f>
        <v>0</v>
      </c>
      <c r="J45" s="39">
        <f>SUM(J46:J47)</f>
        <v>0</v>
      </c>
      <c r="K45" s="18">
        <f t="shared" si="4"/>
        <v>0</v>
      </c>
      <c r="L45" s="39">
        <v>0</v>
      </c>
      <c r="M45" s="39">
        <v>0</v>
      </c>
      <c r="N45" s="18">
        <v>0</v>
      </c>
    </row>
    <row r="46" spans="2:14" x14ac:dyDescent="0.25">
      <c r="B46" s="75"/>
      <c r="C46" s="1"/>
      <c r="D46" s="1"/>
      <c r="E46" s="1" t="s">
        <v>134</v>
      </c>
      <c r="F46" s="1"/>
      <c r="G46" s="231" t="s">
        <v>25</v>
      </c>
      <c r="H46" s="22">
        <v>35</v>
      </c>
      <c r="I46" s="99"/>
      <c r="J46" s="100"/>
      <c r="K46" s="105">
        <f t="shared" si="4"/>
        <v>0</v>
      </c>
      <c r="L46" s="99"/>
      <c r="M46" s="100"/>
      <c r="N46" s="105">
        <v>0</v>
      </c>
    </row>
    <row r="47" spans="2:14" ht="15.75" thickBot="1" x14ac:dyDescent="0.3">
      <c r="B47" s="77"/>
      <c r="C47" s="48"/>
      <c r="D47" s="48"/>
      <c r="E47" s="48" t="s">
        <v>135</v>
      </c>
      <c r="F47" s="48"/>
      <c r="G47" s="233" t="s">
        <v>26</v>
      </c>
      <c r="H47" s="23">
        <v>36</v>
      </c>
      <c r="I47" s="102"/>
      <c r="J47" s="103"/>
      <c r="K47" s="106">
        <f t="shared" si="4"/>
        <v>0</v>
      </c>
      <c r="L47" s="102"/>
      <c r="M47" s="103"/>
      <c r="N47" s="106">
        <v>0</v>
      </c>
    </row>
    <row r="48" spans="2:14" x14ac:dyDescent="0.25">
      <c r="B48" s="76"/>
      <c r="C48" s="1"/>
      <c r="D48" s="1"/>
      <c r="E48" s="1"/>
      <c r="F48" s="1"/>
      <c r="G48" s="227"/>
      <c r="H48" s="1"/>
      <c r="I48" s="5"/>
      <c r="J48" s="5"/>
      <c r="K48" s="5"/>
      <c r="L48" s="5"/>
      <c r="M48" s="5"/>
      <c r="N48" s="5"/>
    </row>
    <row r="49" spans="2:14" ht="15.75" hidden="1" customHeight="1" thickBot="1" x14ac:dyDescent="0.3">
      <c r="B49" s="78" t="s">
        <v>7</v>
      </c>
      <c r="C49" s="25" t="s">
        <v>47</v>
      </c>
      <c r="D49" s="25">
        <v>1</v>
      </c>
      <c r="E49" s="25"/>
      <c r="F49" s="25"/>
      <c r="G49" s="243" t="s">
        <v>58</v>
      </c>
      <c r="H49" s="27">
        <v>37</v>
      </c>
      <c r="I49" s="50"/>
      <c r="J49" s="51"/>
      <c r="K49" s="30">
        <f>I49+J49</f>
        <v>0</v>
      </c>
      <c r="L49" s="50"/>
      <c r="M49" s="51"/>
      <c r="N49" s="30">
        <v>0</v>
      </c>
    </row>
    <row r="50" spans="2:14" ht="15.75" hidden="1" customHeight="1" thickBot="1" x14ac:dyDescent="0.3">
      <c r="B50" s="78" t="s">
        <v>7</v>
      </c>
      <c r="C50" s="25" t="s">
        <v>47</v>
      </c>
      <c r="D50" s="25">
        <v>2</v>
      </c>
      <c r="E50" s="34"/>
      <c r="F50" s="34"/>
      <c r="G50" s="244" t="s">
        <v>59</v>
      </c>
      <c r="H50" s="36">
        <v>38</v>
      </c>
      <c r="I50" s="52"/>
      <c r="J50" s="53"/>
      <c r="K50" s="30">
        <f>I50+J50</f>
        <v>0</v>
      </c>
      <c r="L50" s="52"/>
      <c r="M50" s="53"/>
      <c r="N50" s="30">
        <v>0</v>
      </c>
    </row>
    <row r="51" spans="2:14" ht="15.75" hidden="1" customHeight="1" thickBot="1" x14ac:dyDescent="0.3">
      <c r="B51" s="33" t="s">
        <v>7</v>
      </c>
      <c r="C51" s="34" t="s">
        <v>55</v>
      </c>
      <c r="D51" s="34"/>
      <c r="E51" s="34"/>
      <c r="F51" s="34"/>
      <c r="G51" s="245" t="s">
        <v>56</v>
      </c>
      <c r="H51" s="36">
        <v>39</v>
      </c>
      <c r="I51" s="52"/>
      <c r="J51" s="53"/>
      <c r="K51" s="28">
        <f>I51+J51</f>
        <v>0</v>
      </c>
      <c r="L51" s="52"/>
      <c r="M51" s="53"/>
      <c r="N51" s="28">
        <v>0</v>
      </c>
    </row>
    <row r="52" spans="2:14" ht="15.75" customHeight="1" thickBot="1" x14ac:dyDescent="0.3">
      <c r="B52" s="76"/>
      <c r="C52" s="1"/>
      <c r="D52" s="1"/>
      <c r="E52" s="1"/>
      <c r="F52" s="1"/>
      <c r="G52" s="227"/>
      <c r="H52" s="1"/>
      <c r="I52" s="5"/>
      <c r="J52" s="5"/>
      <c r="K52" s="55"/>
      <c r="L52" s="5"/>
      <c r="M52" s="5"/>
      <c r="N52" s="55"/>
    </row>
    <row r="53" spans="2:14" ht="15.75" thickBot="1" x14ac:dyDescent="0.3">
      <c r="B53" s="93" t="s">
        <v>27</v>
      </c>
      <c r="C53" s="92"/>
      <c r="D53" s="92"/>
      <c r="E53" s="92"/>
      <c r="F53" s="92"/>
      <c r="G53" s="228" t="s">
        <v>28</v>
      </c>
      <c r="H53" s="96">
        <v>37</v>
      </c>
      <c r="I53" s="12">
        <f>+I55+I64+I87+I91</f>
        <v>22846008</v>
      </c>
      <c r="J53" s="12">
        <f>+J55+J64+J87+J91</f>
        <v>-2165506</v>
      </c>
      <c r="K53" s="215">
        <f>I53+J53</f>
        <v>20680502</v>
      </c>
      <c r="L53" s="12">
        <v>23144481</v>
      </c>
      <c r="M53" s="12">
        <v>-2146127</v>
      </c>
      <c r="N53" s="215">
        <v>20998354</v>
      </c>
    </row>
    <row r="54" spans="2:14" ht="15.75" thickBot="1" x14ac:dyDescent="0.3">
      <c r="B54" s="76"/>
      <c r="C54" s="1"/>
      <c r="D54" s="1"/>
      <c r="E54" s="1"/>
      <c r="F54" s="1"/>
      <c r="G54" s="227"/>
      <c r="H54" s="1"/>
      <c r="I54" s="5"/>
      <c r="J54" s="5"/>
      <c r="K54" s="5"/>
      <c r="L54" s="5"/>
      <c r="M54" s="5"/>
      <c r="N54" s="5"/>
    </row>
    <row r="55" spans="2:14" ht="15.75" thickBot="1" x14ac:dyDescent="0.3">
      <c r="B55" s="93" t="s">
        <v>27</v>
      </c>
      <c r="C55" s="92" t="s">
        <v>8</v>
      </c>
      <c r="D55" s="92"/>
      <c r="E55" s="92"/>
      <c r="F55" s="92"/>
      <c r="G55" s="228" t="s">
        <v>29</v>
      </c>
      <c r="H55" s="96">
        <v>38</v>
      </c>
      <c r="I55" s="12">
        <f>I56+I57+I58+I61+I62</f>
        <v>5910612</v>
      </c>
      <c r="J55" s="12">
        <f>J56+J57+J58+J61+J62</f>
        <v>-1519692</v>
      </c>
      <c r="K55" s="14">
        <f>I55+J55</f>
        <v>4390920</v>
      </c>
      <c r="L55" s="12">
        <v>6318108</v>
      </c>
      <c r="M55" s="12">
        <v>-1500313</v>
      </c>
      <c r="N55" s="14">
        <v>4817795</v>
      </c>
    </row>
    <row r="56" spans="2:14" x14ac:dyDescent="0.25">
      <c r="B56" s="75" t="s">
        <v>27</v>
      </c>
      <c r="C56" s="1" t="s">
        <v>8</v>
      </c>
      <c r="D56" s="1" t="s">
        <v>134</v>
      </c>
      <c r="E56" s="1"/>
      <c r="F56" s="1"/>
      <c r="G56" s="229" t="s">
        <v>30</v>
      </c>
      <c r="H56" s="31">
        <v>39</v>
      </c>
      <c r="I56" s="38">
        <v>3176024</v>
      </c>
      <c r="J56" s="38">
        <v>-738191</v>
      </c>
      <c r="K56" s="18">
        <f>+I56+J56</f>
        <v>2437833</v>
      </c>
      <c r="L56" s="38">
        <v>3266485</v>
      </c>
      <c r="M56" s="38">
        <v>-721425</v>
      </c>
      <c r="N56" s="18">
        <v>2545060</v>
      </c>
    </row>
    <row r="57" spans="2:14" x14ac:dyDescent="0.25">
      <c r="B57" s="75"/>
      <c r="C57" s="1"/>
      <c r="D57" s="1" t="s">
        <v>135</v>
      </c>
      <c r="E57" s="1"/>
      <c r="F57" s="1"/>
      <c r="G57" s="230" t="s">
        <v>31</v>
      </c>
      <c r="H57" s="22">
        <v>40</v>
      </c>
      <c r="I57" s="39">
        <v>1503245</v>
      </c>
      <c r="J57" s="6">
        <v>-201769</v>
      </c>
      <c r="K57" s="18">
        <f>+I57+J57</f>
        <v>1301476</v>
      </c>
      <c r="L57" s="39">
        <v>1563297</v>
      </c>
      <c r="M57" s="6">
        <v>-199156</v>
      </c>
      <c r="N57" s="18">
        <v>1364141</v>
      </c>
    </row>
    <row r="58" spans="2:14" x14ac:dyDescent="0.25">
      <c r="B58" s="75"/>
      <c r="C58" s="1"/>
      <c r="D58" s="1" t="s">
        <v>136</v>
      </c>
      <c r="E58" s="1"/>
      <c r="F58" s="1"/>
      <c r="G58" s="230" t="s">
        <v>156</v>
      </c>
      <c r="H58" s="22">
        <v>41</v>
      </c>
      <c r="I58" s="39">
        <f>+I59+I60</f>
        <v>303001</v>
      </c>
      <c r="J58" s="39">
        <f>SUM(J59:J60)</f>
        <v>-185045</v>
      </c>
      <c r="K58" s="105">
        <f>I58+J58</f>
        <v>117956</v>
      </c>
      <c r="L58" s="39">
        <v>421192</v>
      </c>
      <c r="M58" s="39">
        <v>-185045</v>
      </c>
      <c r="N58" s="105">
        <v>236147</v>
      </c>
    </row>
    <row r="59" spans="2:14" x14ac:dyDescent="0.25">
      <c r="B59" s="75"/>
      <c r="C59" s="1"/>
      <c r="D59" s="1"/>
      <c r="E59" s="1" t="s">
        <v>134</v>
      </c>
      <c r="F59" s="1"/>
      <c r="G59" s="231" t="s">
        <v>157</v>
      </c>
      <c r="H59" s="22">
        <v>42</v>
      </c>
      <c r="I59" s="217">
        <v>302724</v>
      </c>
      <c r="J59" s="100">
        <v>-185045</v>
      </c>
      <c r="K59" s="105">
        <f>I59+J59</f>
        <v>117679</v>
      </c>
      <c r="L59" s="217">
        <v>420724</v>
      </c>
      <c r="M59" s="100">
        <v>-185045</v>
      </c>
      <c r="N59" s="105">
        <v>235679</v>
      </c>
    </row>
    <row r="60" spans="2:14" x14ac:dyDescent="0.25">
      <c r="B60" s="75"/>
      <c r="C60" s="1"/>
      <c r="D60" s="1"/>
      <c r="E60" s="1" t="s">
        <v>135</v>
      </c>
      <c r="F60" s="1"/>
      <c r="G60" s="231" t="s">
        <v>33</v>
      </c>
      <c r="H60" s="22">
        <v>43</v>
      </c>
      <c r="I60" s="99">
        <v>277</v>
      </c>
      <c r="J60" s="100"/>
      <c r="K60" s="105">
        <f t="shared" ref="K60:K61" si="5">I60+J60</f>
        <v>277</v>
      </c>
      <c r="L60" s="99">
        <v>468</v>
      </c>
      <c r="M60" s="100"/>
      <c r="N60" s="105">
        <v>468</v>
      </c>
    </row>
    <row r="61" spans="2:14" x14ac:dyDescent="0.25">
      <c r="B61" s="75"/>
      <c r="C61" s="1"/>
      <c r="D61" s="1" t="s">
        <v>137</v>
      </c>
      <c r="E61" s="1"/>
      <c r="F61" s="1"/>
      <c r="G61" s="230" t="s">
        <v>32</v>
      </c>
      <c r="H61" s="22">
        <v>44</v>
      </c>
      <c r="I61" s="39"/>
      <c r="J61" s="6"/>
      <c r="K61" s="18">
        <f t="shared" si="5"/>
        <v>0</v>
      </c>
      <c r="L61" s="39"/>
      <c r="M61" s="6"/>
      <c r="N61" s="18">
        <v>0</v>
      </c>
    </row>
    <row r="62" spans="2:14" ht="15.75" thickBot="1" x14ac:dyDescent="0.3">
      <c r="B62" s="77"/>
      <c r="C62" s="48"/>
      <c r="D62" s="48" t="s">
        <v>138</v>
      </c>
      <c r="E62" s="48"/>
      <c r="F62" s="48"/>
      <c r="G62" s="234" t="s">
        <v>34</v>
      </c>
      <c r="H62" s="23">
        <v>46</v>
      </c>
      <c r="I62" s="20">
        <v>928342</v>
      </c>
      <c r="J62" s="21">
        <v>-394687</v>
      </c>
      <c r="K62" s="19">
        <f>I62+J62</f>
        <v>533655</v>
      </c>
      <c r="L62" s="20">
        <v>1067134</v>
      </c>
      <c r="M62" s="21">
        <v>-394687</v>
      </c>
      <c r="N62" s="19">
        <v>672447</v>
      </c>
    </row>
    <row r="63" spans="2:14" ht="15.75" thickBot="1" x14ac:dyDescent="0.3">
      <c r="B63" s="76"/>
      <c r="C63" s="1"/>
      <c r="D63" s="1"/>
      <c r="E63" s="1"/>
      <c r="F63" s="1"/>
      <c r="G63" s="227"/>
      <c r="H63" s="1"/>
      <c r="I63" s="5"/>
      <c r="J63" s="5"/>
      <c r="K63" s="5"/>
      <c r="L63" s="5"/>
      <c r="M63" s="5"/>
      <c r="N63" s="5"/>
    </row>
    <row r="64" spans="2:14" ht="15.75" thickBot="1" x14ac:dyDescent="0.3">
      <c r="B64" s="93" t="s">
        <v>27</v>
      </c>
      <c r="C64" s="92" t="s">
        <v>15</v>
      </c>
      <c r="D64" s="92"/>
      <c r="E64" s="92"/>
      <c r="F64" s="98"/>
      <c r="G64" s="246" t="s">
        <v>140</v>
      </c>
      <c r="H64" s="92">
        <v>47</v>
      </c>
      <c r="I64" s="32">
        <f>I65+I75</f>
        <v>16915991</v>
      </c>
      <c r="J64" s="13">
        <f>J65+J75</f>
        <v>-645814</v>
      </c>
      <c r="K64" s="215">
        <f>I64+J64</f>
        <v>16270177</v>
      </c>
      <c r="L64" s="32">
        <v>16815222</v>
      </c>
      <c r="M64" s="13">
        <v>-645814</v>
      </c>
      <c r="N64" s="215">
        <v>16169408</v>
      </c>
    </row>
    <row r="65" spans="2:14" ht="15.75" thickBot="1" x14ac:dyDescent="0.3">
      <c r="B65" s="78" t="s">
        <v>27</v>
      </c>
      <c r="C65" s="25" t="s">
        <v>15</v>
      </c>
      <c r="D65" s="25">
        <v>1</v>
      </c>
      <c r="E65" s="25"/>
      <c r="F65" s="25"/>
      <c r="G65" s="236" t="s">
        <v>35</v>
      </c>
      <c r="H65" s="11">
        <v>48</v>
      </c>
      <c r="I65" s="107">
        <f>I66+I67+I68+I69+I70</f>
        <v>1786312</v>
      </c>
      <c r="J65" s="107">
        <f>J66+J67+J68+J69+J70</f>
        <v>-1634</v>
      </c>
      <c r="K65" s="124">
        <f>I65+J65</f>
        <v>1784678</v>
      </c>
      <c r="L65" s="107">
        <v>1782178</v>
      </c>
      <c r="M65" s="107">
        <v>-1634</v>
      </c>
      <c r="N65" s="124">
        <v>1780544</v>
      </c>
    </row>
    <row r="66" spans="2:14" x14ac:dyDescent="0.25">
      <c r="B66" s="75"/>
      <c r="C66" s="1"/>
      <c r="D66" s="1"/>
      <c r="E66" s="1" t="s">
        <v>134</v>
      </c>
      <c r="F66" s="43"/>
      <c r="G66" s="247" t="s">
        <v>36</v>
      </c>
      <c r="H66" s="4">
        <v>49</v>
      </c>
      <c r="I66" s="40"/>
      <c r="J66" s="7"/>
      <c r="K66" s="18">
        <f>I66+J66</f>
        <v>0</v>
      </c>
      <c r="L66" s="40"/>
      <c r="M66" s="7"/>
      <c r="N66" s="18">
        <v>0</v>
      </c>
    </row>
    <row r="67" spans="2:14" x14ac:dyDescent="0.25">
      <c r="B67" s="75"/>
      <c r="C67" s="1"/>
      <c r="D67" s="1"/>
      <c r="E67" s="1" t="s">
        <v>135</v>
      </c>
      <c r="F67" s="43"/>
      <c r="G67" s="248" t="s">
        <v>37</v>
      </c>
      <c r="H67" s="10">
        <v>50</v>
      </c>
      <c r="I67" s="41">
        <v>1050819</v>
      </c>
      <c r="J67" s="6"/>
      <c r="K67" s="18">
        <f>I67+J67</f>
        <v>1050819</v>
      </c>
      <c r="L67" s="41">
        <v>1046684</v>
      </c>
      <c r="M67" s="6"/>
      <c r="N67" s="18">
        <v>1046684</v>
      </c>
    </row>
    <row r="68" spans="2:14" x14ac:dyDescent="0.25">
      <c r="B68" s="75"/>
      <c r="C68" s="1"/>
      <c r="D68" s="1"/>
      <c r="E68" s="1" t="s">
        <v>136</v>
      </c>
      <c r="F68" s="43"/>
      <c r="G68" s="249" t="s">
        <v>159</v>
      </c>
      <c r="H68" s="10">
        <v>51</v>
      </c>
      <c r="I68" s="41"/>
      <c r="J68" s="6"/>
      <c r="K68" s="18">
        <f t="shared" ref="K68:K73" si="6">I68+J68</f>
        <v>0</v>
      </c>
      <c r="L68" s="41"/>
      <c r="M68" s="6"/>
      <c r="N68" s="18">
        <v>0</v>
      </c>
    </row>
    <row r="69" spans="2:14" x14ac:dyDescent="0.25">
      <c r="B69" s="75"/>
      <c r="C69" s="1"/>
      <c r="D69" s="1"/>
      <c r="E69" s="1" t="s">
        <v>137</v>
      </c>
      <c r="F69" s="43"/>
      <c r="G69" s="249" t="s">
        <v>42</v>
      </c>
      <c r="H69" s="10">
        <v>52</v>
      </c>
      <c r="I69" s="41">
        <v>31304</v>
      </c>
      <c r="J69" s="6"/>
      <c r="K69" s="18">
        <f t="shared" si="6"/>
        <v>31304</v>
      </c>
      <c r="L69" s="41">
        <v>31305</v>
      </c>
      <c r="M69" s="6"/>
      <c r="N69" s="18">
        <v>31305</v>
      </c>
    </row>
    <row r="70" spans="2:14" x14ac:dyDescent="0.25">
      <c r="B70" s="75"/>
      <c r="C70" s="1"/>
      <c r="D70" s="1"/>
      <c r="E70" s="1" t="s">
        <v>138</v>
      </c>
      <c r="F70" s="43"/>
      <c r="G70" s="249" t="s">
        <v>158</v>
      </c>
      <c r="H70" s="10">
        <v>53</v>
      </c>
      <c r="I70" s="41">
        <f>SUM(I71:I74)</f>
        <v>704189</v>
      </c>
      <c r="J70" s="6">
        <f>SUM(J71:J74)</f>
        <v>-1634</v>
      </c>
      <c r="K70" s="18">
        <f t="shared" si="6"/>
        <v>702555</v>
      </c>
      <c r="L70" s="41">
        <v>704189</v>
      </c>
      <c r="M70" s="6">
        <v>-1634</v>
      </c>
      <c r="N70" s="18">
        <v>702555</v>
      </c>
    </row>
    <row r="71" spans="2:14" x14ac:dyDescent="0.25">
      <c r="B71" s="75"/>
      <c r="C71" s="1"/>
      <c r="D71" s="1"/>
      <c r="E71" s="1"/>
      <c r="F71" s="43" t="s">
        <v>134</v>
      </c>
      <c r="G71" s="250" t="s">
        <v>38</v>
      </c>
      <c r="H71" s="10">
        <v>54</v>
      </c>
      <c r="I71" s="108"/>
      <c r="J71" s="100"/>
      <c r="K71" s="105">
        <f t="shared" si="6"/>
        <v>0</v>
      </c>
      <c r="L71" s="108"/>
      <c r="M71" s="100"/>
      <c r="N71" s="105">
        <v>0</v>
      </c>
    </row>
    <row r="72" spans="2:14" x14ac:dyDescent="0.25">
      <c r="B72" s="75"/>
      <c r="C72" s="1"/>
      <c r="D72" s="1"/>
      <c r="E72" s="1"/>
      <c r="F72" s="43" t="s">
        <v>135</v>
      </c>
      <c r="G72" s="250" t="s">
        <v>39</v>
      </c>
      <c r="H72" s="10">
        <v>55</v>
      </c>
      <c r="I72" s="108"/>
      <c r="J72" s="100"/>
      <c r="K72" s="105">
        <f t="shared" si="6"/>
        <v>0</v>
      </c>
      <c r="L72" s="108"/>
      <c r="M72" s="100"/>
      <c r="N72" s="105">
        <v>0</v>
      </c>
    </row>
    <row r="73" spans="2:14" x14ac:dyDescent="0.25">
      <c r="B73" s="75"/>
      <c r="C73" s="1"/>
      <c r="D73" s="1"/>
      <c r="E73" s="1"/>
      <c r="F73" s="43" t="s">
        <v>136</v>
      </c>
      <c r="G73" s="250" t="s">
        <v>40</v>
      </c>
      <c r="H73" s="10">
        <v>56</v>
      </c>
      <c r="I73" s="108">
        <v>698899</v>
      </c>
      <c r="J73" s="100"/>
      <c r="K73" s="101">
        <f t="shared" si="6"/>
        <v>698899</v>
      </c>
      <c r="L73" s="108">
        <v>698899</v>
      </c>
      <c r="M73" s="100"/>
      <c r="N73" s="101">
        <v>698899</v>
      </c>
    </row>
    <row r="74" spans="2:14" ht="15.75" thickBot="1" x14ac:dyDescent="0.3">
      <c r="B74" s="77"/>
      <c r="C74" s="48"/>
      <c r="D74" s="48"/>
      <c r="E74" s="48"/>
      <c r="F74" s="49" t="s">
        <v>137</v>
      </c>
      <c r="G74" s="251" t="s">
        <v>41</v>
      </c>
      <c r="H74" s="24">
        <v>57</v>
      </c>
      <c r="I74" s="109">
        <v>5290</v>
      </c>
      <c r="J74" s="103">
        <v>-1634</v>
      </c>
      <c r="K74" s="104">
        <f>I74+J74</f>
        <v>3656</v>
      </c>
      <c r="L74" s="109">
        <v>5290</v>
      </c>
      <c r="M74" s="103">
        <v>-1634</v>
      </c>
      <c r="N74" s="104">
        <v>3656</v>
      </c>
    </row>
    <row r="75" spans="2:14" ht="15.75" thickBot="1" x14ac:dyDescent="0.3">
      <c r="B75" s="78" t="s">
        <v>27</v>
      </c>
      <c r="C75" s="25" t="s">
        <v>15</v>
      </c>
      <c r="D75" s="25">
        <v>2</v>
      </c>
      <c r="E75" s="25"/>
      <c r="F75" s="25"/>
      <c r="G75" s="236" t="s">
        <v>43</v>
      </c>
      <c r="H75" s="11">
        <v>51</v>
      </c>
      <c r="I75" s="107">
        <f>SUM(I76:I79)</f>
        <v>15129679</v>
      </c>
      <c r="J75" s="107">
        <f>SUM(J76:J79)</f>
        <v>-644180</v>
      </c>
      <c r="K75" s="256">
        <f>I75+J75</f>
        <v>14485499</v>
      </c>
      <c r="L75" s="107">
        <v>15033044</v>
      </c>
      <c r="M75" s="107">
        <v>-644180</v>
      </c>
      <c r="N75" s="256">
        <v>14388864</v>
      </c>
    </row>
    <row r="76" spans="2:14" x14ac:dyDescent="0.25">
      <c r="B76" s="75"/>
      <c r="C76" s="1"/>
      <c r="D76" s="1"/>
      <c r="E76" s="1" t="s">
        <v>134</v>
      </c>
      <c r="F76" s="1"/>
      <c r="G76" s="229" t="s">
        <v>36</v>
      </c>
      <c r="H76" s="31">
        <v>52</v>
      </c>
      <c r="I76" s="40">
        <v>2139332</v>
      </c>
      <c r="J76" s="7">
        <v>-637160</v>
      </c>
      <c r="K76" s="18">
        <f>+I76+J76</f>
        <v>1502172</v>
      </c>
      <c r="L76" s="40">
        <v>2306234</v>
      </c>
      <c r="M76" s="7">
        <v>-637160</v>
      </c>
      <c r="N76" s="18">
        <v>1669074</v>
      </c>
    </row>
    <row r="77" spans="2:14" x14ac:dyDescent="0.25">
      <c r="B77" s="75"/>
      <c r="C77" s="1"/>
      <c r="D77" s="1"/>
      <c r="E77" s="1" t="s">
        <v>135</v>
      </c>
      <c r="F77" s="1"/>
      <c r="G77" s="230" t="s">
        <v>37</v>
      </c>
      <c r="H77" s="22">
        <v>53</v>
      </c>
      <c r="I77" s="39">
        <v>9309069</v>
      </c>
      <c r="J77" s="6"/>
      <c r="K77" s="16">
        <f>I77+J77</f>
        <v>9309069</v>
      </c>
      <c r="L77" s="39">
        <v>9139049</v>
      </c>
      <c r="M77" s="6"/>
      <c r="N77" s="16">
        <v>9139049</v>
      </c>
    </row>
    <row r="78" spans="2:14" x14ac:dyDescent="0.25">
      <c r="B78" s="75"/>
      <c r="C78" s="1"/>
      <c r="D78" s="1"/>
      <c r="E78" s="1" t="s">
        <v>136</v>
      </c>
      <c r="F78" s="1"/>
      <c r="G78" s="237" t="s">
        <v>159</v>
      </c>
      <c r="H78" s="22">
        <v>54</v>
      </c>
      <c r="I78" s="39"/>
      <c r="J78" s="6"/>
      <c r="K78" s="16">
        <f t="shared" ref="K78:K84" si="7">I78+J78</f>
        <v>0</v>
      </c>
      <c r="L78" s="39"/>
      <c r="M78" s="6"/>
      <c r="N78" s="16">
        <v>0</v>
      </c>
    </row>
    <row r="79" spans="2:14" x14ac:dyDescent="0.25">
      <c r="B79" s="75"/>
      <c r="C79" s="1"/>
      <c r="D79" s="1"/>
      <c r="E79" s="1" t="s">
        <v>137</v>
      </c>
      <c r="F79" s="1"/>
      <c r="G79" s="237" t="s">
        <v>158</v>
      </c>
      <c r="H79" s="22">
        <v>55</v>
      </c>
      <c r="I79" s="39">
        <f>SUM(I80:I85)</f>
        <v>3681278</v>
      </c>
      <c r="J79" s="39">
        <f>SUM(J80:J85)</f>
        <v>-7020</v>
      </c>
      <c r="K79" s="218">
        <f>I79+J79</f>
        <v>3674258</v>
      </c>
      <c r="L79" s="39">
        <v>3587761</v>
      </c>
      <c r="M79" s="39">
        <v>-7020</v>
      </c>
      <c r="N79" s="218">
        <v>3580741</v>
      </c>
    </row>
    <row r="80" spans="2:14" x14ac:dyDescent="0.25">
      <c r="B80" s="75"/>
      <c r="C80" s="1"/>
      <c r="D80" s="1"/>
      <c r="E80" s="1"/>
      <c r="F80" s="1" t="s">
        <v>134</v>
      </c>
      <c r="G80" s="252" t="s">
        <v>38</v>
      </c>
      <c r="H80" s="22">
        <v>56</v>
      </c>
      <c r="I80" s="99"/>
      <c r="J80" s="100"/>
      <c r="K80" s="101">
        <f t="shared" si="7"/>
        <v>0</v>
      </c>
      <c r="L80" s="99"/>
      <c r="M80" s="100"/>
      <c r="N80" s="101">
        <v>0</v>
      </c>
    </row>
    <row r="81" spans="2:14" x14ac:dyDescent="0.25">
      <c r="B81" s="75"/>
      <c r="C81" s="1"/>
      <c r="D81" s="1"/>
      <c r="E81" s="1"/>
      <c r="F81" s="1" t="s">
        <v>135</v>
      </c>
      <c r="G81" s="231" t="s">
        <v>44</v>
      </c>
      <c r="H81" s="22">
        <v>57</v>
      </c>
      <c r="I81" s="99"/>
      <c r="J81" s="100"/>
      <c r="K81" s="101">
        <f t="shared" si="7"/>
        <v>0</v>
      </c>
      <c r="L81" s="99"/>
      <c r="M81" s="100"/>
      <c r="N81" s="101">
        <v>0</v>
      </c>
    </row>
    <row r="82" spans="2:14" x14ac:dyDescent="0.25">
      <c r="B82" s="75"/>
      <c r="C82" s="1"/>
      <c r="D82" s="1"/>
      <c r="E82" s="1"/>
      <c r="F82" s="1" t="s">
        <v>136</v>
      </c>
      <c r="G82" s="231" t="s">
        <v>45</v>
      </c>
      <c r="H82" s="22">
        <v>58</v>
      </c>
      <c r="I82" s="99">
        <v>56338</v>
      </c>
      <c r="J82" s="100"/>
      <c r="K82" s="101">
        <f t="shared" si="7"/>
        <v>56338</v>
      </c>
      <c r="L82" s="99">
        <v>80444</v>
      </c>
      <c r="M82" s="100"/>
      <c r="N82" s="101">
        <v>80444</v>
      </c>
    </row>
    <row r="83" spans="2:14" x14ac:dyDescent="0.25">
      <c r="B83" s="75"/>
      <c r="C83" s="1"/>
      <c r="D83" s="1"/>
      <c r="E83" s="1"/>
      <c r="F83" s="1" t="s">
        <v>137</v>
      </c>
      <c r="G83" s="231" t="s">
        <v>46</v>
      </c>
      <c r="H83" s="22">
        <v>59</v>
      </c>
      <c r="I83" s="293">
        <v>2704860</v>
      </c>
      <c r="J83" s="100">
        <v>-2647</v>
      </c>
      <c r="K83" s="101">
        <f>I83+J83</f>
        <v>2702213</v>
      </c>
      <c r="L83" s="99">
        <v>2602222</v>
      </c>
      <c r="M83" s="100">
        <v>-2647</v>
      </c>
      <c r="N83" s="101">
        <v>2599575</v>
      </c>
    </row>
    <row r="84" spans="2:14" x14ac:dyDescent="0.25">
      <c r="B84" s="75"/>
      <c r="C84" s="1"/>
      <c r="D84" s="1"/>
      <c r="E84" s="1"/>
      <c r="F84" s="1" t="s">
        <v>138</v>
      </c>
      <c r="G84" s="231" t="s">
        <v>40</v>
      </c>
      <c r="H84" s="22">
        <v>60</v>
      </c>
      <c r="I84" s="217">
        <v>745392</v>
      </c>
      <c r="J84" s="100"/>
      <c r="K84" s="101">
        <f t="shared" si="7"/>
        <v>745392</v>
      </c>
      <c r="L84" s="217">
        <v>781123</v>
      </c>
      <c r="M84" s="100"/>
      <c r="N84" s="101">
        <v>781123</v>
      </c>
    </row>
    <row r="85" spans="2:14" ht="15.75" thickBot="1" x14ac:dyDescent="0.3">
      <c r="B85" s="77"/>
      <c r="C85" s="48"/>
      <c r="D85" s="48"/>
      <c r="E85" s="48"/>
      <c r="F85" s="48" t="s">
        <v>139</v>
      </c>
      <c r="G85" s="233" t="s">
        <v>41</v>
      </c>
      <c r="H85" s="23">
        <v>61</v>
      </c>
      <c r="I85" s="219">
        <v>174688</v>
      </c>
      <c r="J85" s="220">
        <v>-4373</v>
      </c>
      <c r="K85" s="221">
        <f>I85+J85</f>
        <v>170315</v>
      </c>
      <c r="L85" s="219">
        <v>123972</v>
      </c>
      <c r="M85" s="220">
        <v>-4373</v>
      </c>
      <c r="N85" s="221">
        <v>119599</v>
      </c>
    </row>
    <row r="86" spans="2:14" ht="15.75" thickBot="1" x14ac:dyDescent="0.3">
      <c r="B86" s="76"/>
      <c r="C86" s="1"/>
      <c r="D86" s="1"/>
      <c r="E86" s="1"/>
      <c r="F86" s="1"/>
      <c r="G86" s="253"/>
      <c r="H86" s="1"/>
      <c r="I86" s="110"/>
      <c r="J86" s="110"/>
      <c r="K86" s="111"/>
      <c r="L86" s="110"/>
      <c r="M86" s="110"/>
      <c r="N86" s="111"/>
    </row>
    <row r="87" spans="2:14" ht="15.75" thickBot="1" x14ac:dyDescent="0.3">
      <c r="B87" s="93" t="s">
        <v>27</v>
      </c>
      <c r="C87" s="92" t="s">
        <v>22</v>
      </c>
      <c r="D87" s="92"/>
      <c r="E87" s="92"/>
      <c r="F87" s="92"/>
      <c r="G87" s="228" t="s">
        <v>48</v>
      </c>
      <c r="H87" s="96">
        <v>62</v>
      </c>
      <c r="I87" s="12">
        <f t="shared" ref="I87:K87" si="8">SUM(I88:I89)</f>
        <v>0</v>
      </c>
      <c r="J87" s="13">
        <f t="shared" si="8"/>
        <v>0</v>
      </c>
      <c r="K87" s="14">
        <f t="shared" si="8"/>
        <v>0</v>
      </c>
      <c r="L87" s="12">
        <v>0</v>
      </c>
      <c r="M87" s="13">
        <v>0</v>
      </c>
      <c r="N87" s="14">
        <v>0</v>
      </c>
    </row>
    <row r="88" spans="2:14" x14ac:dyDescent="0.25">
      <c r="B88" s="75" t="s">
        <v>27</v>
      </c>
      <c r="C88" s="1" t="s">
        <v>22</v>
      </c>
      <c r="D88" s="1" t="s">
        <v>134</v>
      </c>
      <c r="E88" s="1"/>
      <c r="F88" s="1"/>
      <c r="G88" s="230" t="s">
        <v>149</v>
      </c>
      <c r="H88" s="22">
        <v>63</v>
      </c>
      <c r="I88" s="39"/>
      <c r="J88" s="6"/>
      <c r="K88" s="16">
        <f>I88+J88</f>
        <v>0</v>
      </c>
      <c r="L88" s="39"/>
      <c r="M88" s="6"/>
      <c r="N88" s="16">
        <v>0</v>
      </c>
    </row>
    <row r="89" spans="2:14" ht="15.75" thickBot="1" x14ac:dyDescent="0.3">
      <c r="B89" s="77"/>
      <c r="C89" s="48"/>
      <c r="D89" s="48" t="s">
        <v>135</v>
      </c>
      <c r="E89" s="48"/>
      <c r="F89" s="48"/>
      <c r="G89" s="234" t="s">
        <v>160</v>
      </c>
      <c r="H89" s="23">
        <v>64</v>
      </c>
      <c r="I89" s="20"/>
      <c r="J89" s="21"/>
      <c r="K89" s="17">
        <f>I89+J89</f>
        <v>0</v>
      </c>
      <c r="L89" s="20"/>
      <c r="M89" s="21"/>
      <c r="N89" s="17">
        <v>0</v>
      </c>
    </row>
    <row r="90" spans="2:14" ht="15.75" thickBot="1" x14ac:dyDescent="0.3">
      <c r="B90" s="76"/>
      <c r="C90" s="1"/>
      <c r="D90" s="1"/>
      <c r="E90" s="1"/>
      <c r="F90" s="1"/>
      <c r="G90" s="253"/>
      <c r="H90" s="1"/>
      <c r="I90" s="110"/>
      <c r="J90" s="110"/>
      <c r="K90" s="111"/>
      <c r="L90" s="110"/>
      <c r="M90" s="110"/>
      <c r="N90" s="111"/>
    </row>
    <row r="91" spans="2:14" ht="15.75" thickBot="1" x14ac:dyDescent="0.3">
      <c r="B91" s="93" t="s">
        <v>27</v>
      </c>
      <c r="C91" s="92" t="s">
        <v>47</v>
      </c>
      <c r="D91" s="92"/>
      <c r="E91" s="92"/>
      <c r="F91" s="92"/>
      <c r="G91" s="228" t="s">
        <v>202</v>
      </c>
      <c r="H91" s="96">
        <v>65</v>
      </c>
      <c r="I91" s="12">
        <f t="shared" ref="I91:K91" si="9">SUM(I92:I93)</f>
        <v>19405</v>
      </c>
      <c r="J91" s="13">
        <f t="shared" si="9"/>
        <v>0</v>
      </c>
      <c r="K91" s="215">
        <f t="shared" si="9"/>
        <v>19405</v>
      </c>
      <c r="L91" s="12">
        <v>11151</v>
      </c>
      <c r="M91" s="13">
        <v>0</v>
      </c>
      <c r="N91" s="215">
        <v>11151</v>
      </c>
    </row>
    <row r="92" spans="2:14" x14ac:dyDescent="0.25">
      <c r="B92" s="75" t="s">
        <v>27</v>
      </c>
      <c r="C92" s="1" t="s">
        <v>47</v>
      </c>
      <c r="D92" s="1" t="s">
        <v>134</v>
      </c>
      <c r="E92" s="1"/>
      <c r="F92" s="1"/>
      <c r="G92" s="229" t="s">
        <v>161</v>
      </c>
      <c r="H92" s="31">
        <v>66</v>
      </c>
      <c r="I92" s="292">
        <v>1596</v>
      </c>
      <c r="J92" s="7"/>
      <c r="K92" s="18">
        <f>I92+J92</f>
        <v>1596</v>
      </c>
      <c r="L92" s="38">
        <v>2794</v>
      </c>
      <c r="M92" s="7"/>
      <c r="N92" s="18">
        <v>2794</v>
      </c>
    </row>
    <row r="93" spans="2:14" ht="15.75" thickBot="1" x14ac:dyDescent="0.3">
      <c r="B93" s="77"/>
      <c r="C93" s="48"/>
      <c r="D93" s="48" t="s">
        <v>135</v>
      </c>
      <c r="E93" s="48"/>
      <c r="F93" s="48"/>
      <c r="G93" s="234" t="s">
        <v>162</v>
      </c>
      <c r="H93" s="23">
        <v>67</v>
      </c>
      <c r="I93" s="20">
        <v>17809</v>
      </c>
      <c r="J93" s="21"/>
      <c r="K93" s="17">
        <f>I93+J93</f>
        <v>17809</v>
      </c>
      <c r="L93" s="20">
        <v>8357</v>
      </c>
      <c r="M93" s="21"/>
      <c r="N93" s="17">
        <v>8357</v>
      </c>
    </row>
    <row r="94" spans="2:14" ht="15.75" thickBot="1" x14ac:dyDescent="0.3">
      <c r="B94" s="76"/>
      <c r="C94" s="1"/>
      <c r="D94" s="1"/>
      <c r="E94" s="1"/>
      <c r="F94" s="1"/>
      <c r="G94" s="227"/>
      <c r="H94" s="1"/>
      <c r="I94" s="8"/>
      <c r="J94" s="5"/>
      <c r="K94" s="5"/>
      <c r="L94" s="8"/>
      <c r="M94" s="5"/>
      <c r="N94" s="5"/>
    </row>
    <row r="95" spans="2:14" ht="15.75" thickBot="1" x14ac:dyDescent="0.3">
      <c r="B95" s="93" t="s">
        <v>49</v>
      </c>
      <c r="C95" s="92"/>
      <c r="D95" s="92"/>
      <c r="E95" s="92"/>
      <c r="F95" s="92"/>
      <c r="G95" s="228" t="s">
        <v>155</v>
      </c>
      <c r="H95" s="96">
        <v>68</v>
      </c>
      <c r="I95" s="12">
        <f t="shared" ref="I95:K95" si="10">SUM(I96:I98)</f>
        <v>31485</v>
      </c>
      <c r="J95" s="13">
        <f t="shared" si="10"/>
        <v>0</v>
      </c>
      <c r="K95" s="14">
        <f t="shared" si="10"/>
        <v>31485</v>
      </c>
      <c r="L95" s="12">
        <v>31302</v>
      </c>
      <c r="M95" s="13">
        <v>0</v>
      </c>
      <c r="N95" s="14">
        <v>31302</v>
      </c>
    </row>
    <row r="96" spans="2:14" x14ac:dyDescent="0.25">
      <c r="B96" s="75" t="s">
        <v>49</v>
      </c>
      <c r="C96" s="1" t="s">
        <v>134</v>
      </c>
      <c r="D96" s="1"/>
      <c r="E96" s="1"/>
      <c r="F96" s="1"/>
      <c r="G96" s="229" t="s">
        <v>50</v>
      </c>
      <c r="H96" s="31">
        <v>69</v>
      </c>
      <c r="I96" s="38">
        <v>31485</v>
      </c>
      <c r="J96" s="7"/>
      <c r="K96" s="18">
        <f>I96+J96</f>
        <v>31485</v>
      </c>
      <c r="L96" s="38">
        <v>31302</v>
      </c>
      <c r="M96" s="7"/>
      <c r="N96" s="18">
        <v>31302</v>
      </c>
    </row>
    <row r="97" spans="2:14" x14ac:dyDescent="0.25">
      <c r="B97" s="75"/>
      <c r="C97" s="1" t="s">
        <v>135</v>
      </c>
      <c r="D97" s="1"/>
      <c r="E97" s="1"/>
      <c r="F97" s="1"/>
      <c r="G97" s="230" t="s">
        <v>51</v>
      </c>
      <c r="H97" s="22">
        <v>70</v>
      </c>
      <c r="I97" s="39"/>
      <c r="J97" s="6"/>
      <c r="K97" s="16">
        <f>I97+J97</f>
        <v>0</v>
      </c>
      <c r="L97" s="39"/>
      <c r="M97" s="6"/>
      <c r="N97" s="16">
        <v>0</v>
      </c>
    </row>
    <row r="98" spans="2:14" ht="15.75" thickBot="1" x14ac:dyDescent="0.3">
      <c r="B98" s="77"/>
      <c r="C98" s="48" t="s">
        <v>136</v>
      </c>
      <c r="D98" s="48"/>
      <c r="E98" s="48"/>
      <c r="F98" s="48"/>
      <c r="G98" s="234" t="s">
        <v>52</v>
      </c>
      <c r="H98" s="23">
        <v>71</v>
      </c>
      <c r="I98" s="20"/>
      <c r="J98" s="21"/>
      <c r="K98" s="17">
        <f>I98+J98</f>
        <v>0</v>
      </c>
      <c r="L98" s="20"/>
      <c r="M98" s="21"/>
      <c r="N98" s="17">
        <v>0</v>
      </c>
    </row>
    <row r="99" spans="2:14" x14ac:dyDescent="0.25">
      <c r="B99" s="76"/>
      <c r="C99" s="1"/>
      <c r="D99" s="1"/>
      <c r="E99" s="1"/>
      <c r="F99" s="1"/>
      <c r="G99" s="227"/>
      <c r="H99" s="1"/>
      <c r="I99" s="9"/>
      <c r="J99" s="9"/>
      <c r="K99" s="9"/>
      <c r="L99" s="9"/>
      <c r="M99" s="9"/>
      <c r="N99" s="9"/>
    </row>
    <row r="100" spans="2:14" ht="15.75" thickBot="1" x14ac:dyDescent="0.3">
      <c r="B100" s="76"/>
      <c r="C100" s="1"/>
      <c r="D100" s="1"/>
      <c r="E100" s="1"/>
      <c r="F100" s="1"/>
      <c r="G100" s="2"/>
      <c r="H100" s="1"/>
      <c r="I100" s="9"/>
      <c r="J100" s="9"/>
      <c r="K100" s="9"/>
      <c r="L100" s="9"/>
      <c r="M100" s="9"/>
      <c r="N100" s="9"/>
    </row>
    <row r="101" spans="2:14" ht="15.75" thickBot="1" x14ac:dyDescent="0.3">
      <c r="B101" s="79"/>
      <c r="C101" s="25"/>
      <c r="D101" s="25"/>
      <c r="E101" s="25"/>
      <c r="F101" s="25"/>
      <c r="G101" s="151" t="s">
        <v>53</v>
      </c>
      <c r="H101" s="11">
        <v>999</v>
      </c>
      <c r="I101" s="261">
        <f>SUM(I8:I98)</f>
        <v>337301938</v>
      </c>
      <c r="J101" s="261">
        <f t="shared" ref="J101:K101" si="11">SUM(J8:J98)</f>
        <v>-187662784</v>
      </c>
      <c r="K101" s="261">
        <f t="shared" si="11"/>
        <v>149639154</v>
      </c>
      <c r="L101" s="261">
        <v>338408347</v>
      </c>
      <c r="M101" s="261">
        <v>-187322578</v>
      </c>
      <c r="N101" s="261">
        <v>151085769</v>
      </c>
    </row>
    <row r="102" spans="2:14" x14ac:dyDescent="0.25">
      <c r="B102"/>
      <c r="C102"/>
      <c r="D102"/>
      <c r="E102"/>
      <c r="F102"/>
      <c r="G102"/>
      <c r="H102"/>
      <c r="I102"/>
      <c r="J102"/>
      <c r="K102"/>
      <c r="L102"/>
      <c r="M102"/>
      <c r="N102"/>
    </row>
  </sheetData>
  <sheetProtection algorithmName="SHA-512" hashValue="+RQJNegi1wtr+FvYe44O86wuGi/BafE9g+VHrQKFsW6yz1p6XJfWwyFHEkifh43SfA7sVWaiQNQWyjylzc3gXw==" saltValue="SkHXAH/jpMwA4WUeeQg1Kg==" spinCount="100000" sheet="1" objects="1" scenarios="1" selectLockedCells="1" sort="0" autoFilter="0" selectUnlockedCells="1"/>
  <mergeCells count="15">
    <mergeCell ref="B8:D8"/>
    <mergeCell ref="B11:D11"/>
    <mergeCell ref="G4:G7"/>
    <mergeCell ref="L4:N5"/>
    <mergeCell ref="L6:L7"/>
    <mergeCell ref="M6:M7"/>
    <mergeCell ref="N6:N7"/>
    <mergeCell ref="B2:G3"/>
    <mergeCell ref="H2:H3"/>
    <mergeCell ref="I4:K5"/>
    <mergeCell ref="I6:I7"/>
    <mergeCell ref="J6:J7"/>
    <mergeCell ref="K6:K7"/>
    <mergeCell ref="I2:N3"/>
    <mergeCell ref="B4:D7"/>
  </mergeCells>
  <dataValidations count="2">
    <dataValidation type="whole" showErrorMessage="1" errorTitle="POZOR!" error="Je nutné zadat celé číslo, tzn. bez desetinných míst." sqref="J34 J65 J45 I20:J20 I96:I98 I92:I93 J58 I65:I74 I39:I47 I25:I36 J79 I21:I22 I56:I62 J15 I88:I90 I76:I86 J70 J25 I14:I19 J30 M34 M65 M45 L20:M20 L96:L98 L92:L93 M58 L65:L74 L39:L47 L25:L36 M79 L21:L22 L56:L62 M15 L88:L90 L76:L86 M70 M25 L14:L19 M30" xr:uid="{00000000-0002-0000-0100-000000000000}">
      <formula1>-9999999999999990000</formula1>
      <formula2>9.99999999999999E+26</formula2>
    </dataValidation>
    <dataValidation type="whole" allowBlank="1" showInputMessage="1" showErrorMessage="1" errorTitle="POZOR!" error="Je nutné zadat záporné číslo." sqref="J80:J86 J35:J36 J26:J29 J46:J47 J49:J51 J88:J90 J31:J33 J59:J62 J71:J74 J66:J69 J92:J93 J39:J44 J96:J98 J76:J78 J21:J22 J14 J56:J57 J16:J19 M80:M86 M35:M36 M26:M29 M46:M47 M49:M51 M88:M90 M31:M33 M59:M62 M71:M74 M66:M69 M92:M93 M39:M44 M96:M98 M76:M78 M21:M22 M14 M56:M57 M16:M19" xr:uid="{00000000-0002-0000-0100-000001000000}">
      <formula1>-9.99999999999999E+29</formula1>
      <formula2>0</formula2>
    </dataValidation>
  </dataValidations>
  <pageMargins left="0.25" right="0.25" top="0.75" bottom="0.75" header="0.3" footer="0.3"/>
  <pageSetup paperSize="9" scale="6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5">
    <tabColor theme="9" tint="-0.249977111117893"/>
    <pageSetUpPr fitToPage="1"/>
  </sheetPr>
  <dimension ref="A1:N89"/>
  <sheetViews>
    <sheetView showGridLines="0" zoomScale="90" zoomScaleNormal="90" zoomScaleSheetLayoutView="80" workbookViewId="0">
      <selection activeCell="F29" sqref="F29"/>
    </sheetView>
  </sheetViews>
  <sheetFormatPr defaultColWidth="9.140625" defaultRowHeight="15" x14ac:dyDescent="0.25"/>
  <cols>
    <col min="2" max="4" width="2.7109375" style="37" customWidth="1"/>
    <col min="5" max="5" width="4.5703125" style="37" bestFit="1" customWidth="1"/>
    <col min="6" max="6" width="80.140625" style="37" customWidth="1"/>
    <col min="7" max="7" width="6.5703125" style="37" customWidth="1"/>
    <col min="8" max="8" width="15" style="37" customWidth="1"/>
    <col min="9" max="9" width="15.28515625" style="37" hidden="1" customWidth="1"/>
    <col min="10" max="10" width="14.7109375" style="287" customWidth="1"/>
    <col min="11" max="11" width="14.7109375" style="284" hidden="1" customWidth="1"/>
    <col min="12" max="12" width="14.140625" style="284" hidden="1" customWidth="1"/>
    <col min="13" max="13" width="9.140625" style="37"/>
    <col min="14" max="14" width="15" style="37" customWidth="1"/>
    <col min="15" max="15" width="12.42578125" style="37" bestFit="1" customWidth="1"/>
    <col min="16" max="16384" width="9.140625" style="37"/>
  </cols>
  <sheetData>
    <row r="1" spans="2:13" ht="15.75" thickBot="1" x14ac:dyDescent="0.3">
      <c r="B1"/>
      <c r="C1"/>
      <c r="D1"/>
      <c r="E1"/>
      <c r="F1"/>
      <c r="G1"/>
      <c r="H1"/>
      <c r="I1"/>
      <c r="K1" s="280"/>
      <c r="L1" s="280"/>
      <c r="M1"/>
    </row>
    <row r="2" spans="2:13" x14ac:dyDescent="0.25">
      <c r="B2" s="308" t="str">
        <f>Údaje!C2</f>
        <v>Liberty Ostrava a.s.</v>
      </c>
      <c r="C2" s="309"/>
      <c r="D2" s="309"/>
      <c r="E2" s="309"/>
      <c r="F2" s="310"/>
      <c r="G2" s="353"/>
      <c r="H2" s="349" t="str">
        <f>CONCATENATE("Rozvaha k ",Údaje!C4)</f>
        <v>Rozvaha k 31.01.2024</v>
      </c>
      <c r="I2" s="350" t="str">
        <f>CONCATENATE("Rozvaha k ",Údaje!D4)</f>
        <v xml:space="preserve">Rozvaha k </v>
      </c>
      <c r="K2" s="281"/>
      <c r="L2" s="280"/>
      <c r="M2"/>
    </row>
    <row r="3" spans="2:13" ht="15.75" thickBot="1" x14ac:dyDescent="0.3">
      <c r="B3" s="311"/>
      <c r="C3" s="312"/>
      <c r="D3" s="312"/>
      <c r="E3" s="312"/>
      <c r="F3" s="313"/>
      <c r="G3" s="354"/>
      <c r="H3" s="351"/>
      <c r="I3" s="352"/>
      <c r="K3" s="280"/>
      <c r="L3" s="280"/>
      <c r="M3"/>
    </row>
    <row r="4" spans="2:13" x14ac:dyDescent="0.25">
      <c r="B4" s="324"/>
      <c r="C4" s="325"/>
      <c r="D4" s="325"/>
      <c r="E4" s="325"/>
      <c r="F4" s="355"/>
      <c r="G4" s="56"/>
      <c r="H4" s="346" t="s">
        <v>54</v>
      </c>
      <c r="I4" s="346" t="s">
        <v>57</v>
      </c>
      <c r="K4" s="280"/>
      <c r="L4" s="280"/>
      <c r="M4"/>
    </row>
    <row r="5" spans="2:13" ht="15.75" thickBot="1" x14ac:dyDescent="0.3">
      <c r="B5" s="326"/>
      <c r="C5" s="327"/>
      <c r="D5" s="327"/>
      <c r="E5" s="327"/>
      <c r="F5" s="356"/>
      <c r="G5" s="58" t="s">
        <v>0</v>
      </c>
      <c r="H5" s="347"/>
      <c r="I5" s="347"/>
      <c r="K5" s="280"/>
      <c r="L5" s="280"/>
      <c r="M5"/>
    </row>
    <row r="6" spans="2:13" ht="15.75" thickBot="1" x14ac:dyDescent="0.3">
      <c r="B6" s="328"/>
      <c r="C6" s="329"/>
      <c r="D6" s="329"/>
      <c r="E6" s="329"/>
      <c r="F6" s="357"/>
      <c r="G6" s="36"/>
      <c r="H6" s="348"/>
      <c r="I6" s="348"/>
      <c r="K6" s="343" t="s">
        <v>120</v>
      </c>
      <c r="L6" s="344" t="s">
        <v>121</v>
      </c>
      <c r="M6"/>
    </row>
    <row r="7" spans="2:13" ht="15.75" thickBot="1" x14ac:dyDescent="0.3">
      <c r="B7" s="93"/>
      <c r="C7" s="92"/>
      <c r="D7" s="92"/>
      <c r="E7" s="92"/>
      <c r="F7" s="95" t="s">
        <v>60</v>
      </c>
      <c r="G7" s="96">
        <v>72</v>
      </c>
      <c r="H7" s="59">
        <f>+H8+H37+H80</f>
        <v>30836422</v>
      </c>
      <c r="I7" s="59">
        <v>31213717</v>
      </c>
      <c r="K7" s="300">
        <f>+H7-Aktiva!K8</f>
        <v>0</v>
      </c>
      <c r="L7" s="296">
        <f>Aktiva!N8-Pasiva!I7</f>
        <v>0</v>
      </c>
      <c r="M7"/>
    </row>
    <row r="8" spans="2:13" ht="15.75" thickBot="1" x14ac:dyDescent="0.3">
      <c r="B8" s="118" t="s">
        <v>5</v>
      </c>
      <c r="C8" s="119"/>
      <c r="D8" s="119"/>
      <c r="E8" s="119"/>
      <c r="F8" s="120" t="s">
        <v>61</v>
      </c>
      <c r="G8" s="121">
        <v>73</v>
      </c>
      <c r="H8" s="113">
        <f>+H10+H15+H24+H28+H34</f>
        <v>13901775</v>
      </c>
      <c r="I8" s="113">
        <v>14307350</v>
      </c>
      <c r="K8" s="286"/>
      <c r="L8" s="286"/>
      <c r="M8"/>
    </row>
    <row r="9" spans="2:13" ht="15.75" thickBot="1" x14ac:dyDescent="0.3">
      <c r="B9" s="76"/>
      <c r="C9" s="1"/>
      <c r="D9" s="1"/>
      <c r="E9" s="1"/>
      <c r="F9" s="2"/>
      <c r="G9" s="1"/>
      <c r="H9" s="5"/>
      <c r="I9" s="5"/>
      <c r="K9" s="286"/>
      <c r="L9" s="286"/>
      <c r="M9"/>
    </row>
    <row r="10" spans="2:13" ht="15.75" thickBot="1" x14ac:dyDescent="0.3">
      <c r="B10" s="93" t="s">
        <v>5</v>
      </c>
      <c r="C10" s="92" t="s">
        <v>8</v>
      </c>
      <c r="D10" s="92"/>
      <c r="E10" s="92"/>
      <c r="F10" s="223" t="s">
        <v>62</v>
      </c>
      <c r="G10" s="96">
        <v>74</v>
      </c>
      <c r="H10" s="59">
        <f>SUM(H11:H13)</f>
        <v>12390257</v>
      </c>
      <c r="I10" s="59">
        <v>12390257</v>
      </c>
      <c r="K10" s="286"/>
      <c r="L10" s="286"/>
      <c r="M10"/>
    </row>
    <row r="11" spans="2:13" x14ac:dyDescent="0.25">
      <c r="B11" s="75" t="s">
        <v>5</v>
      </c>
      <c r="C11" s="1" t="s">
        <v>8</v>
      </c>
      <c r="D11" s="1" t="s">
        <v>134</v>
      </c>
      <c r="E11" s="1"/>
      <c r="F11" s="224" t="s">
        <v>62</v>
      </c>
      <c r="G11" s="31">
        <v>75</v>
      </c>
      <c r="H11" s="70">
        <v>12390257</v>
      </c>
      <c r="I11" s="70">
        <v>12390257</v>
      </c>
      <c r="K11" s="286"/>
      <c r="L11" s="286"/>
      <c r="M11"/>
    </row>
    <row r="12" spans="2:13" x14ac:dyDescent="0.25">
      <c r="B12" s="75"/>
      <c r="C12" s="1"/>
      <c r="D12" s="1" t="s">
        <v>135</v>
      </c>
      <c r="E12" s="1"/>
      <c r="F12" s="225" t="s">
        <v>163</v>
      </c>
      <c r="G12" s="22">
        <v>76</v>
      </c>
      <c r="H12" s="71"/>
      <c r="I12" s="71"/>
      <c r="K12" s="286"/>
      <c r="L12" s="286"/>
      <c r="M12"/>
    </row>
    <row r="13" spans="2:13" ht="15.75" thickBot="1" x14ac:dyDescent="0.3">
      <c r="B13" s="77"/>
      <c r="C13" s="48"/>
      <c r="D13" s="48" t="s">
        <v>136</v>
      </c>
      <c r="E13" s="48"/>
      <c r="F13" s="226" t="s">
        <v>63</v>
      </c>
      <c r="G13" s="23">
        <v>77</v>
      </c>
      <c r="H13" s="72"/>
      <c r="I13" s="72"/>
      <c r="K13" s="286"/>
      <c r="L13" s="286"/>
      <c r="M13"/>
    </row>
    <row r="14" spans="2:13" ht="15.75" thickBot="1" x14ac:dyDescent="0.3">
      <c r="B14" s="76"/>
      <c r="C14" s="1"/>
      <c r="D14" s="1"/>
      <c r="E14" s="1"/>
      <c r="F14" s="227"/>
      <c r="G14" s="1"/>
      <c r="H14" s="5"/>
      <c r="I14" s="5"/>
      <c r="K14" s="286"/>
      <c r="L14" s="286"/>
      <c r="M14"/>
    </row>
    <row r="15" spans="2:13" ht="15.75" thickBot="1" x14ac:dyDescent="0.3">
      <c r="B15" s="93" t="s">
        <v>5</v>
      </c>
      <c r="C15" s="92" t="s">
        <v>15</v>
      </c>
      <c r="D15" s="92"/>
      <c r="E15" s="92"/>
      <c r="F15" s="228" t="s">
        <v>164</v>
      </c>
      <c r="G15" s="96">
        <v>78</v>
      </c>
      <c r="H15" s="59">
        <f>SUM(H16:H17)</f>
        <v>-1478</v>
      </c>
      <c r="I15" s="59">
        <v>-1478</v>
      </c>
      <c r="K15" s="286"/>
      <c r="L15" s="286"/>
      <c r="M15"/>
    </row>
    <row r="16" spans="2:13" x14ac:dyDescent="0.25">
      <c r="B16" s="75" t="s">
        <v>65</v>
      </c>
      <c r="C16" s="1" t="s">
        <v>15</v>
      </c>
      <c r="D16" s="1" t="s">
        <v>134</v>
      </c>
      <c r="E16" s="1"/>
      <c r="F16" s="229" t="s">
        <v>66</v>
      </c>
      <c r="G16" s="31">
        <v>79</v>
      </c>
      <c r="H16" s="70"/>
      <c r="I16" s="70"/>
      <c r="K16" s="286"/>
      <c r="L16" s="286"/>
      <c r="M16"/>
    </row>
    <row r="17" spans="2:14" x14ac:dyDescent="0.25">
      <c r="B17" s="75"/>
      <c r="C17" s="1"/>
      <c r="D17" s="1" t="s">
        <v>135</v>
      </c>
      <c r="E17" s="1"/>
      <c r="F17" s="230" t="s">
        <v>64</v>
      </c>
      <c r="G17" s="22">
        <v>80</v>
      </c>
      <c r="H17" s="71">
        <f>+H18+H19+H20+H21+H22</f>
        <v>-1478</v>
      </c>
      <c r="I17" s="71">
        <v>-1478</v>
      </c>
      <c r="K17" s="286"/>
      <c r="L17" s="286"/>
      <c r="M17"/>
    </row>
    <row r="18" spans="2:14" x14ac:dyDescent="0.25">
      <c r="B18" s="75"/>
      <c r="C18" s="1"/>
      <c r="D18" s="1"/>
      <c r="E18" s="1" t="s">
        <v>134</v>
      </c>
      <c r="F18" s="231" t="s">
        <v>67</v>
      </c>
      <c r="G18" s="22">
        <v>81</v>
      </c>
      <c r="H18" s="115"/>
      <c r="I18" s="115"/>
      <c r="J18" s="304"/>
      <c r="K18" s="286"/>
      <c r="L18" s="286"/>
      <c r="M18"/>
      <c r="N18" s="258"/>
    </row>
    <row r="19" spans="2:14" x14ac:dyDescent="0.25">
      <c r="B19" s="75"/>
      <c r="C19" s="1"/>
      <c r="D19" s="1"/>
      <c r="E19" s="1" t="s">
        <v>135</v>
      </c>
      <c r="F19" s="232" t="s">
        <v>165</v>
      </c>
      <c r="G19" s="63">
        <v>82</v>
      </c>
      <c r="H19" s="116">
        <v>-1478</v>
      </c>
      <c r="I19" s="116">
        <v>-1478</v>
      </c>
      <c r="K19" s="286"/>
      <c r="L19" s="286"/>
      <c r="M19"/>
    </row>
    <row r="20" spans="2:14" x14ac:dyDescent="0.25">
      <c r="B20" s="75"/>
      <c r="C20" s="1"/>
      <c r="D20" s="1"/>
      <c r="E20" s="1" t="s">
        <v>136</v>
      </c>
      <c r="F20" s="232" t="s">
        <v>166</v>
      </c>
      <c r="G20" s="63">
        <v>83</v>
      </c>
      <c r="H20" s="116"/>
      <c r="I20" s="116"/>
      <c r="K20" s="286"/>
      <c r="L20" s="286"/>
      <c r="M20"/>
    </row>
    <row r="21" spans="2:14" x14ac:dyDescent="0.25">
      <c r="B21" s="75"/>
      <c r="C21" s="1"/>
      <c r="D21" s="1"/>
      <c r="E21" s="1" t="s">
        <v>137</v>
      </c>
      <c r="F21" s="232" t="s">
        <v>167</v>
      </c>
      <c r="G21" s="63">
        <v>84</v>
      </c>
      <c r="H21" s="116"/>
      <c r="I21" s="116"/>
      <c r="K21" s="286"/>
      <c r="L21" s="286"/>
      <c r="M21"/>
    </row>
    <row r="22" spans="2:14" ht="15.75" thickBot="1" x14ac:dyDescent="0.3">
      <c r="B22" s="77"/>
      <c r="C22" s="48"/>
      <c r="D22" s="48"/>
      <c r="E22" s="48" t="s">
        <v>138</v>
      </c>
      <c r="F22" s="233" t="s">
        <v>168</v>
      </c>
      <c r="G22" s="23">
        <v>85</v>
      </c>
      <c r="H22" s="117"/>
      <c r="I22" s="117"/>
      <c r="K22" s="286"/>
      <c r="L22" s="286"/>
      <c r="M22"/>
    </row>
    <row r="23" spans="2:14" ht="15.75" thickBot="1" x14ac:dyDescent="0.3">
      <c r="B23" s="76"/>
      <c r="C23" s="1"/>
      <c r="D23" s="1"/>
      <c r="E23" s="1"/>
      <c r="F23" s="227"/>
      <c r="G23" s="1"/>
      <c r="H23" s="5"/>
      <c r="I23" s="5"/>
      <c r="K23" s="286"/>
      <c r="L23" s="286"/>
      <c r="M23"/>
    </row>
    <row r="24" spans="2:14" ht="15.75" thickBot="1" x14ac:dyDescent="0.3">
      <c r="B24" s="93" t="s">
        <v>65</v>
      </c>
      <c r="C24" s="92" t="s">
        <v>22</v>
      </c>
      <c r="D24" s="92"/>
      <c r="E24" s="92"/>
      <c r="F24" s="228" t="s">
        <v>68</v>
      </c>
      <c r="G24" s="96">
        <v>86</v>
      </c>
      <c r="H24" s="59">
        <f>SUM(H25:H26)</f>
        <v>0</v>
      </c>
      <c r="I24" s="59">
        <v>0</v>
      </c>
      <c r="K24" s="286"/>
      <c r="L24" s="286"/>
      <c r="M24"/>
    </row>
    <row r="25" spans="2:14" x14ac:dyDescent="0.25">
      <c r="B25" s="75" t="s">
        <v>65</v>
      </c>
      <c r="C25" s="1" t="s">
        <v>22</v>
      </c>
      <c r="D25" s="1" t="s">
        <v>134</v>
      </c>
      <c r="E25" s="1"/>
      <c r="F25" s="229" t="s">
        <v>169</v>
      </c>
      <c r="G25" s="31">
        <v>87</v>
      </c>
      <c r="H25" s="70"/>
      <c r="I25" s="70"/>
      <c r="K25" s="286"/>
      <c r="L25" s="286"/>
      <c r="M25"/>
    </row>
    <row r="26" spans="2:14" ht="15.75" thickBot="1" x14ac:dyDescent="0.3">
      <c r="B26" s="77"/>
      <c r="C26" s="48"/>
      <c r="D26" s="48" t="s">
        <v>135</v>
      </c>
      <c r="E26" s="48"/>
      <c r="F26" s="234" t="s">
        <v>69</v>
      </c>
      <c r="G26" s="23">
        <v>88</v>
      </c>
      <c r="H26" s="72"/>
      <c r="I26" s="72"/>
      <c r="K26" s="286"/>
      <c r="L26" s="286"/>
      <c r="M26"/>
    </row>
    <row r="27" spans="2:14" ht="15.75" thickBot="1" x14ac:dyDescent="0.3">
      <c r="B27" s="76"/>
      <c r="C27" s="1"/>
      <c r="D27" s="1"/>
      <c r="E27" s="1"/>
      <c r="F27" s="227"/>
      <c r="G27" s="1"/>
      <c r="H27" s="5"/>
      <c r="I27" s="5"/>
      <c r="K27" s="286"/>
      <c r="L27" s="286"/>
      <c r="M27"/>
    </row>
    <row r="28" spans="2:14" ht="15.75" thickBot="1" x14ac:dyDescent="0.3">
      <c r="B28" s="93" t="s">
        <v>5</v>
      </c>
      <c r="C28" s="92" t="s">
        <v>47</v>
      </c>
      <c r="D28" s="92"/>
      <c r="E28" s="92"/>
      <c r="F28" s="228" t="s">
        <v>170</v>
      </c>
      <c r="G28" s="96">
        <v>89</v>
      </c>
      <c r="H28" s="59">
        <f>H29+H32</f>
        <v>3687234</v>
      </c>
      <c r="I28" s="59">
        <v>3687234</v>
      </c>
      <c r="K28" s="287"/>
      <c r="L28" s="286"/>
      <c r="M28"/>
    </row>
    <row r="29" spans="2:14" x14ac:dyDescent="0.25">
      <c r="B29" s="64"/>
      <c r="C29" s="4" t="s">
        <v>47</v>
      </c>
      <c r="D29" s="4" t="s">
        <v>134</v>
      </c>
      <c r="E29" s="4"/>
      <c r="F29" s="229" t="s">
        <v>411</v>
      </c>
      <c r="G29" s="31">
        <v>90</v>
      </c>
      <c r="H29" s="278">
        <f>+H30+H31</f>
        <v>6897302</v>
      </c>
      <c r="I29" s="278">
        <v>6897302</v>
      </c>
      <c r="K29" s="286"/>
      <c r="L29" s="286"/>
      <c r="M29"/>
    </row>
    <row r="30" spans="2:14" hidden="1" x14ac:dyDescent="0.25">
      <c r="B30" s="64"/>
      <c r="C30" s="4"/>
      <c r="D30" s="4"/>
      <c r="E30" s="4" t="s">
        <v>134</v>
      </c>
      <c r="F30" s="229" t="s">
        <v>422</v>
      </c>
      <c r="G30" s="31"/>
      <c r="H30" s="70">
        <v>3656284</v>
      </c>
      <c r="I30" s="70">
        <v>3656284</v>
      </c>
      <c r="K30" s="286"/>
      <c r="L30" s="286"/>
      <c r="M30"/>
    </row>
    <row r="31" spans="2:14" hidden="1" x14ac:dyDescent="0.25">
      <c r="B31" s="64"/>
      <c r="C31" s="4"/>
      <c r="D31" s="4"/>
      <c r="E31" s="4" t="s">
        <v>423</v>
      </c>
      <c r="F31" s="260" t="s">
        <v>421</v>
      </c>
      <c r="G31" s="259"/>
      <c r="H31" s="70">
        <v>3241018</v>
      </c>
      <c r="I31" s="70">
        <v>3241018</v>
      </c>
      <c r="K31" s="286"/>
      <c r="L31" s="287"/>
      <c r="M31"/>
    </row>
    <row r="32" spans="2:14" ht="15.75" thickBot="1" x14ac:dyDescent="0.3">
      <c r="B32" s="65"/>
      <c r="C32" s="10"/>
      <c r="D32" s="10" t="s">
        <v>135</v>
      </c>
      <c r="E32" s="10"/>
      <c r="F32" s="234" t="s">
        <v>171</v>
      </c>
      <c r="G32" s="23">
        <v>91</v>
      </c>
      <c r="H32" s="72">
        <v>-3210068</v>
      </c>
      <c r="I32" s="72">
        <v>-3210068</v>
      </c>
      <c r="K32" s="282"/>
      <c r="L32" s="282"/>
      <c r="M32"/>
    </row>
    <row r="33" spans="2:13" ht="15.75" thickBot="1" x14ac:dyDescent="0.3">
      <c r="B33" s="76"/>
      <c r="C33" s="1"/>
      <c r="D33" s="1"/>
      <c r="E33" s="1"/>
      <c r="F33" s="227"/>
      <c r="G33" s="1"/>
      <c r="H33" s="5"/>
      <c r="I33" s="5"/>
      <c r="K33" s="345"/>
      <c r="L33" s="345"/>
      <c r="M33"/>
    </row>
    <row r="34" spans="2:13" ht="15.75" thickBot="1" x14ac:dyDescent="0.3">
      <c r="B34" s="93" t="s">
        <v>5</v>
      </c>
      <c r="C34" s="92" t="s">
        <v>55</v>
      </c>
      <c r="D34" s="92"/>
      <c r="E34" s="92"/>
      <c r="F34" s="228" t="s">
        <v>172</v>
      </c>
      <c r="G34" s="96">
        <v>93</v>
      </c>
      <c r="H34" s="192">
        <f>VZZ!H81</f>
        <v>-2174238</v>
      </c>
      <c r="I34" s="59">
        <v>-1768663</v>
      </c>
      <c r="K34" s="283"/>
      <c r="L34" s="283"/>
      <c r="M34"/>
    </row>
    <row r="35" spans="2:13" ht="15.75" thickBot="1" x14ac:dyDescent="0.3">
      <c r="B35" s="93" t="s">
        <v>5</v>
      </c>
      <c r="C35" s="92" t="s">
        <v>71</v>
      </c>
      <c r="D35" s="92"/>
      <c r="E35" s="92"/>
      <c r="F35" s="228" t="s">
        <v>70</v>
      </c>
      <c r="G35" s="96">
        <v>94</v>
      </c>
      <c r="H35" s="59"/>
      <c r="I35" s="59"/>
      <c r="K35" s="282"/>
      <c r="L35" s="282"/>
      <c r="M35"/>
    </row>
    <row r="36" spans="2:13" ht="15.75" thickBot="1" x14ac:dyDescent="0.3">
      <c r="B36" s="76"/>
      <c r="C36" s="1"/>
      <c r="D36" s="1"/>
      <c r="E36" s="1"/>
      <c r="F36" s="235"/>
      <c r="G36" s="1"/>
      <c r="H36" s="8"/>
      <c r="I36" s="8"/>
      <c r="K36" s="286"/>
      <c r="L36" s="286"/>
      <c r="M36"/>
    </row>
    <row r="37" spans="2:13" ht="15.75" thickBot="1" x14ac:dyDescent="0.3">
      <c r="B37" s="93" t="s">
        <v>7</v>
      </c>
      <c r="C37" s="92" t="s">
        <v>96</v>
      </c>
      <c r="D37" s="92" t="s">
        <v>27</v>
      </c>
      <c r="E37" s="92"/>
      <c r="F37" s="228" t="s">
        <v>73</v>
      </c>
      <c r="G37" s="98">
        <v>95</v>
      </c>
      <c r="H37" s="59">
        <f>+H39+H45</f>
        <v>16934623</v>
      </c>
      <c r="I37" s="59">
        <v>16906343</v>
      </c>
      <c r="K37" s="286"/>
      <c r="L37" s="286"/>
      <c r="M37"/>
    </row>
    <row r="38" spans="2:13" ht="15.75" thickBot="1" x14ac:dyDescent="0.3">
      <c r="B38" s="76"/>
      <c r="C38" s="1"/>
      <c r="D38" s="1"/>
      <c r="E38" s="1"/>
      <c r="F38" s="227"/>
      <c r="G38" s="1"/>
      <c r="H38" s="5"/>
      <c r="I38" s="5"/>
      <c r="K38" s="286"/>
      <c r="L38" s="286"/>
      <c r="M38"/>
    </row>
    <row r="39" spans="2:13" ht="15.75" thickBot="1" x14ac:dyDescent="0.3">
      <c r="B39" s="93" t="s">
        <v>7</v>
      </c>
      <c r="C39" s="92"/>
      <c r="D39" s="92"/>
      <c r="E39" s="92"/>
      <c r="F39" s="228" t="s">
        <v>74</v>
      </c>
      <c r="G39" s="98">
        <v>96</v>
      </c>
      <c r="H39" s="59">
        <f>SUM(H40:H43)</f>
        <v>598307</v>
      </c>
      <c r="I39" s="59">
        <v>655580</v>
      </c>
      <c r="K39" s="286"/>
      <c r="L39" s="286"/>
      <c r="M39"/>
    </row>
    <row r="40" spans="2:13" x14ac:dyDescent="0.25">
      <c r="B40" s="75" t="s">
        <v>7</v>
      </c>
      <c r="C40" s="1" t="s">
        <v>134</v>
      </c>
      <c r="D40" s="1"/>
      <c r="E40" s="1"/>
      <c r="F40" s="229" t="s">
        <v>173</v>
      </c>
      <c r="G40" s="67">
        <v>97</v>
      </c>
      <c r="H40" s="70"/>
      <c r="I40" s="70"/>
      <c r="K40" s="286"/>
      <c r="L40" s="286"/>
      <c r="M40"/>
    </row>
    <row r="41" spans="2:13" x14ac:dyDescent="0.25">
      <c r="B41" s="75"/>
      <c r="C41" s="1" t="s">
        <v>135</v>
      </c>
      <c r="D41" s="1"/>
      <c r="E41" s="1"/>
      <c r="F41" s="230" t="s">
        <v>397</v>
      </c>
      <c r="G41" s="60">
        <v>98</v>
      </c>
      <c r="H41" s="71"/>
      <c r="I41" s="71"/>
      <c r="K41" s="286"/>
      <c r="L41" s="286"/>
      <c r="M41"/>
    </row>
    <row r="42" spans="2:13" x14ac:dyDescent="0.25">
      <c r="B42" s="75"/>
      <c r="C42" s="1" t="s">
        <v>136</v>
      </c>
      <c r="D42" s="1"/>
      <c r="E42" s="1"/>
      <c r="F42" s="230" t="s">
        <v>75</v>
      </c>
      <c r="G42" s="60">
        <v>99</v>
      </c>
      <c r="H42" s="71"/>
      <c r="I42" s="71"/>
      <c r="K42" s="286"/>
      <c r="L42" s="286"/>
      <c r="M42"/>
    </row>
    <row r="43" spans="2:13" ht="15.75" thickBot="1" x14ac:dyDescent="0.3">
      <c r="B43" s="77"/>
      <c r="C43" s="48" t="s">
        <v>137</v>
      </c>
      <c r="D43" s="48"/>
      <c r="E43" s="48"/>
      <c r="F43" s="234" t="s">
        <v>76</v>
      </c>
      <c r="G43" s="61">
        <v>100</v>
      </c>
      <c r="H43" s="72">
        <v>598307</v>
      </c>
      <c r="I43" s="72">
        <v>655580</v>
      </c>
      <c r="K43" s="286"/>
      <c r="L43" s="286"/>
      <c r="M43"/>
    </row>
    <row r="44" spans="2:13" ht="15.75" thickBot="1" x14ac:dyDescent="0.3">
      <c r="B44" s="76"/>
      <c r="C44" s="1"/>
      <c r="D44" s="1"/>
      <c r="E44" s="1"/>
      <c r="F44" s="227"/>
      <c r="G44" s="1"/>
      <c r="H44" s="5"/>
      <c r="I44" s="5"/>
      <c r="K44" s="286"/>
      <c r="L44" s="286"/>
      <c r="M44" t="s">
        <v>420</v>
      </c>
    </row>
    <row r="45" spans="2:13" ht="15.75" thickBot="1" x14ac:dyDescent="0.3">
      <c r="B45" s="93" t="s">
        <v>27</v>
      </c>
      <c r="C45" s="92"/>
      <c r="D45" s="92"/>
      <c r="E45" s="92"/>
      <c r="F45" s="228" t="s">
        <v>141</v>
      </c>
      <c r="G45" s="98">
        <v>101</v>
      </c>
      <c r="H45" s="59">
        <f>H46+H61</f>
        <v>16336316</v>
      </c>
      <c r="I45" s="59">
        <v>16250763</v>
      </c>
      <c r="K45" s="286"/>
      <c r="L45" s="286"/>
      <c r="M45"/>
    </row>
    <row r="46" spans="2:13" ht="15.75" thickBot="1" x14ac:dyDescent="0.3">
      <c r="B46" s="78" t="s">
        <v>27</v>
      </c>
      <c r="C46" s="25" t="s">
        <v>8</v>
      </c>
      <c r="D46" s="25"/>
      <c r="E46" s="25"/>
      <c r="F46" s="236" t="s">
        <v>77</v>
      </c>
      <c r="G46" s="26">
        <v>102</v>
      </c>
      <c r="H46" s="262">
        <f>H47+H50+H51+H52+H53+H54+H55+H56+H57</f>
        <v>3784271</v>
      </c>
      <c r="I46" s="262">
        <v>3753405</v>
      </c>
      <c r="K46" s="286"/>
      <c r="L46" s="286"/>
      <c r="M46"/>
    </row>
    <row r="47" spans="2:13" x14ac:dyDescent="0.25">
      <c r="B47" s="75" t="s">
        <v>27</v>
      </c>
      <c r="C47" s="1" t="s">
        <v>8</v>
      </c>
      <c r="D47" s="1" t="s">
        <v>134</v>
      </c>
      <c r="E47" s="1"/>
      <c r="F47" s="229" t="s">
        <v>82</v>
      </c>
      <c r="G47" s="67">
        <v>103</v>
      </c>
      <c r="H47" s="297"/>
      <c r="I47" s="297"/>
      <c r="K47" s="286"/>
      <c r="L47" s="286"/>
      <c r="M47"/>
    </row>
    <row r="48" spans="2:13" x14ac:dyDescent="0.25">
      <c r="B48" s="75"/>
      <c r="C48" s="1"/>
      <c r="D48" s="1"/>
      <c r="E48" s="1" t="s">
        <v>134</v>
      </c>
      <c r="F48" s="231" t="s">
        <v>174</v>
      </c>
      <c r="G48" s="60">
        <v>104</v>
      </c>
      <c r="H48" s="115"/>
      <c r="I48" s="115"/>
      <c r="K48" s="286"/>
      <c r="L48" s="286"/>
      <c r="M48"/>
    </row>
    <row r="49" spans="2:13" x14ac:dyDescent="0.25">
      <c r="B49" s="75"/>
      <c r="C49" s="1"/>
      <c r="D49" s="1"/>
      <c r="E49" s="1" t="s">
        <v>135</v>
      </c>
      <c r="F49" s="231" t="s">
        <v>175</v>
      </c>
      <c r="G49" s="60">
        <v>105</v>
      </c>
      <c r="H49" s="115"/>
      <c r="I49" s="115"/>
      <c r="K49" s="286"/>
      <c r="L49" s="286"/>
      <c r="M49"/>
    </row>
    <row r="50" spans="2:13" x14ac:dyDescent="0.25">
      <c r="B50" s="75"/>
      <c r="C50" s="1"/>
      <c r="D50" s="1" t="s">
        <v>135</v>
      </c>
      <c r="E50" s="1"/>
      <c r="F50" s="237" t="s">
        <v>179</v>
      </c>
      <c r="G50" s="60">
        <v>106</v>
      </c>
      <c r="H50" s="71">
        <v>378252</v>
      </c>
      <c r="I50" s="71">
        <v>375820</v>
      </c>
      <c r="K50" s="286"/>
      <c r="L50" s="286"/>
      <c r="M50"/>
    </row>
    <row r="51" spans="2:13" x14ac:dyDescent="0.25">
      <c r="B51" s="75"/>
      <c r="C51" s="1"/>
      <c r="D51" s="1" t="s">
        <v>136</v>
      </c>
      <c r="E51" s="1"/>
      <c r="F51" s="230" t="s">
        <v>81</v>
      </c>
      <c r="G51" s="60">
        <v>107</v>
      </c>
      <c r="H51" s="71"/>
      <c r="I51" s="71"/>
      <c r="K51" s="286"/>
      <c r="L51" s="286"/>
      <c r="M51"/>
    </row>
    <row r="52" spans="2:13" x14ac:dyDescent="0.25">
      <c r="B52" s="75"/>
      <c r="C52" s="1"/>
      <c r="D52" s="1" t="s">
        <v>137</v>
      </c>
      <c r="E52" s="1"/>
      <c r="F52" s="230" t="s">
        <v>78</v>
      </c>
      <c r="G52" s="60">
        <v>108</v>
      </c>
      <c r="H52" s="71"/>
      <c r="I52" s="71"/>
      <c r="K52" s="286"/>
      <c r="L52" s="286"/>
      <c r="M52"/>
    </row>
    <row r="53" spans="2:13" x14ac:dyDescent="0.25">
      <c r="B53" s="75"/>
      <c r="C53" s="1"/>
      <c r="D53" s="1" t="s">
        <v>138</v>
      </c>
      <c r="E53" s="1"/>
      <c r="F53" s="230" t="s">
        <v>83</v>
      </c>
      <c r="G53" s="60">
        <v>109</v>
      </c>
      <c r="H53" s="71"/>
      <c r="I53" s="71"/>
      <c r="K53" s="286"/>
      <c r="L53" s="286"/>
      <c r="M53"/>
    </row>
    <row r="54" spans="2:13" x14ac:dyDescent="0.25">
      <c r="B54" s="75"/>
      <c r="C54" s="1"/>
      <c r="D54" s="1" t="s">
        <v>139</v>
      </c>
      <c r="E54" s="1"/>
      <c r="F54" s="230" t="s">
        <v>79</v>
      </c>
      <c r="G54" s="60">
        <v>110</v>
      </c>
      <c r="H54" s="71">
        <v>3405242</v>
      </c>
      <c r="I54" s="71">
        <v>3376805</v>
      </c>
      <c r="K54" s="286"/>
      <c r="L54" s="286"/>
      <c r="M54"/>
    </row>
    <row r="55" spans="2:13" x14ac:dyDescent="0.25">
      <c r="B55" s="75"/>
      <c r="C55" s="1"/>
      <c r="D55" s="1" t="s">
        <v>154</v>
      </c>
      <c r="E55" s="1"/>
      <c r="F55" s="230" t="s">
        <v>80</v>
      </c>
      <c r="G55" s="60">
        <v>111</v>
      </c>
      <c r="H55" s="71"/>
      <c r="I55" s="71"/>
      <c r="K55" s="286"/>
      <c r="L55" s="286"/>
      <c r="M55"/>
    </row>
    <row r="56" spans="2:13" x14ac:dyDescent="0.25">
      <c r="B56" s="75"/>
      <c r="C56" s="1"/>
      <c r="D56" s="1" t="s">
        <v>176</v>
      </c>
      <c r="E56" s="1"/>
      <c r="F56" s="230" t="s">
        <v>86</v>
      </c>
      <c r="G56" s="60">
        <v>112</v>
      </c>
      <c r="H56" s="71"/>
      <c r="I56" s="71"/>
      <c r="K56" s="286"/>
      <c r="L56" s="286"/>
      <c r="M56"/>
    </row>
    <row r="57" spans="2:13" x14ac:dyDescent="0.25">
      <c r="B57" s="75"/>
      <c r="C57" s="1"/>
      <c r="D57" s="1" t="s">
        <v>177</v>
      </c>
      <c r="E57" s="1"/>
      <c r="F57" s="230" t="s">
        <v>178</v>
      </c>
      <c r="G57" s="60">
        <v>113</v>
      </c>
      <c r="H57" s="71">
        <f>H58+H59+H60</f>
        <v>777</v>
      </c>
      <c r="I57" s="71">
        <v>780</v>
      </c>
      <c r="K57" s="286"/>
      <c r="L57" s="286"/>
      <c r="M57"/>
    </row>
    <row r="58" spans="2:13" x14ac:dyDescent="0.25">
      <c r="B58" s="75"/>
      <c r="C58" s="1"/>
      <c r="D58" s="1"/>
      <c r="E58" s="1" t="s">
        <v>134</v>
      </c>
      <c r="F58" s="231" t="s">
        <v>88</v>
      </c>
      <c r="G58" s="60">
        <v>114</v>
      </c>
      <c r="H58" s="115"/>
      <c r="I58" s="115"/>
      <c r="K58" s="286"/>
      <c r="L58" s="286"/>
      <c r="M58"/>
    </row>
    <row r="59" spans="2:13" x14ac:dyDescent="0.25">
      <c r="B59" s="75"/>
      <c r="C59" s="1"/>
      <c r="D59" s="1"/>
      <c r="E59" s="1" t="s">
        <v>135</v>
      </c>
      <c r="F59" s="231" t="s">
        <v>84</v>
      </c>
      <c r="G59" s="60">
        <v>115</v>
      </c>
      <c r="H59" s="115"/>
      <c r="I59" s="115"/>
      <c r="K59" s="286"/>
      <c r="L59" s="286"/>
      <c r="M59"/>
    </row>
    <row r="60" spans="2:13" ht="15.75" thickBot="1" x14ac:dyDescent="0.3">
      <c r="B60" s="77"/>
      <c r="C60" s="48"/>
      <c r="D60" s="48"/>
      <c r="E60" s="48" t="s">
        <v>136</v>
      </c>
      <c r="F60" s="233" t="s">
        <v>85</v>
      </c>
      <c r="G60" s="61">
        <v>116</v>
      </c>
      <c r="H60" s="72">
        <v>777</v>
      </c>
      <c r="I60" s="72">
        <v>780</v>
      </c>
      <c r="K60" s="286"/>
      <c r="L60" s="286"/>
      <c r="M60"/>
    </row>
    <row r="61" spans="2:13" ht="15.75" thickBot="1" x14ac:dyDescent="0.3">
      <c r="B61" s="78" t="s">
        <v>27</v>
      </c>
      <c r="C61" s="25" t="s">
        <v>15</v>
      </c>
      <c r="D61" s="112"/>
      <c r="E61" s="112"/>
      <c r="F61" s="236" t="s">
        <v>87</v>
      </c>
      <c r="G61" s="26">
        <v>117</v>
      </c>
      <c r="H61" s="262">
        <f>H62+H65+H66+H67+H68+H69+H70+H71</f>
        <v>12552045</v>
      </c>
      <c r="I61" s="262">
        <v>12497358</v>
      </c>
      <c r="K61" s="286"/>
      <c r="L61" s="286"/>
      <c r="M61"/>
    </row>
    <row r="62" spans="2:13" x14ac:dyDescent="0.25">
      <c r="B62" s="75" t="s">
        <v>27</v>
      </c>
      <c r="C62" s="1" t="s">
        <v>15</v>
      </c>
      <c r="D62" s="1" t="s">
        <v>134</v>
      </c>
      <c r="E62" s="1"/>
      <c r="F62" s="229" t="s">
        <v>82</v>
      </c>
      <c r="G62" s="67">
        <v>118</v>
      </c>
      <c r="H62" s="297"/>
      <c r="I62" s="297"/>
      <c r="K62" s="286"/>
      <c r="L62" s="286"/>
      <c r="M62"/>
    </row>
    <row r="63" spans="2:13" x14ac:dyDescent="0.25">
      <c r="B63" s="75"/>
      <c r="C63" s="1"/>
      <c r="D63" s="1"/>
      <c r="E63" s="1" t="s">
        <v>134</v>
      </c>
      <c r="F63" s="231" t="s">
        <v>174</v>
      </c>
      <c r="G63" s="60">
        <v>119</v>
      </c>
      <c r="H63" s="115"/>
      <c r="I63" s="115"/>
      <c r="K63" s="286"/>
      <c r="L63" s="286"/>
      <c r="M63"/>
    </row>
    <row r="64" spans="2:13" x14ac:dyDescent="0.25">
      <c r="B64" s="75"/>
      <c r="C64" s="1"/>
      <c r="D64" s="1"/>
      <c r="E64" s="1" t="s">
        <v>135</v>
      </c>
      <c r="F64" s="231" t="s">
        <v>175</v>
      </c>
      <c r="G64" s="60">
        <v>120</v>
      </c>
      <c r="H64" s="115"/>
      <c r="I64" s="115"/>
      <c r="K64" s="286"/>
      <c r="L64" s="286"/>
      <c r="M64"/>
    </row>
    <row r="65" spans="2:13" x14ac:dyDescent="0.25">
      <c r="B65" s="75"/>
      <c r="C65" s="1"/>
      <c r="D65" s="1" t="s">
        <v>135</v>
      </c>
      <c r="E65" s="1"/>
      <c r="F65" s="237" t="s">
        <v>179</v>
      </c>
      <c r="G65" s="60">
        <v>121</v>
      </c>
      <c r="H65" s="71"/>
      <c r="I65" s="71"/>
      <c r="K65" s="286"/>
      <c r="L65" s="286"/>
      <c r="M65"/>
    </row>
    <row r="66" spans="2:13" x14ac:dyDescent="0.25">
      <c r="B66" s="75"/>
      <c r="C66" s="1"/>
      <c r="D66" s="1" t="s">
        <v>136</v>
      </c>
      <c r="E66" s="1"/>
      <c r="F66" s="230" t="s">
        <v>90</v>
      </c>
      <c r="G66" s="60">
        <v>122</v>
      </c>
      <c r="H66" s="71">
        <v>1631716</v>
      </c>
      <c r="I66" s="71">
        <v>1701754</v>
      </c>
      <c r="K66" s="286"/>
      <c r="L66" s="286"/>
      <c r="M66"/>
    </row>
    <row r="67" spans="2:13" x14ac:dyDescent="0.25">
      <c r="B67" s="75"/>
      <c r="C67" s="1"/>
      <c r="D67" s="1" t="s">
        <v>137</v>
      </c>
      <c r="E67" s="1"/>
      <c r="F67" s="230" t="s">
        <v>78</v>
      </c>
      <c r="G67" s="60">
        <v>123</v>
      </c>
      <c r="H67" s="71">
        <v>6543080</v>
      </c>
      <c r="I67" s="71">
        <v>6026341</v>
      </c>
      <c r="K67" s="286"/>
      <c r="L67" s="286"/>
      <c r="M67"/>
    </row>
    <row r="68" spans="2:13" x14ac:dyDescent="0.25">
      <c r="B68" s="75"/>
      <c r="C68" s="1"/>
      <c r="D68" s="1" t="s">
        <v>138</v>
      </c>
      <c r="E68" s="1"/>
      <c r="F68" s="230" t="s">
        <v>180</v>
      </c>
      <c r="G68" s="60">
        <v>124</v>
      </c>
      <c r="H68" s="71"/>
      <c r="I68" s="71"/>
      <c r="K68" s="286"/>
      <c r="L68" s="286"/>
      <c r="M68"/>
    </row>
    <row r="69" spans="2:13" x14ac:dyDescent="0.25">
      <c r="B69" s="75"/>
      <c r="C69" s="1"/>
      <c r="D69" s="1" t="s">
        <v>139</v>
      </c>
      <c r="E69" s="1"/>
      <c r="F69" s="230" t="s">
        <v>79</v>
      </c>
      <c r="G69" s="60">
        <v>125</v>
      </c>
      <c r="H69" s="71">
        <v>662163</v>
      </c>
      <c r="I69" s="71">
        <v>631573</v>
      </c>
      <c r="K69" s="286"/>
      <c r="L69" s="286"/>
      <c r="M69"/>
    </row>
    <row r="70" spans="2:13" x14ac:dyDescent="0.25">
      <c r="B70" s="75"/>
      <c r="C70" s="1"/>
      <c r="D70" s="1" t="s">
        <v>154</v>
      </c>
      <c r="E70" s="1"/>
      <c r="F70" s="230" t="s">
        <v>80</v>
      </c>
      <c r="G70" s="60">
        <v>126</v>
      </c>
      <c r="H70" s="71"/>
      <c r="I70" s="71"/>
      <c r="K70" s="286"/>
      <c r="L70" s="286"/>
      <c r="M70"/>
    </row>
    <row r="71" spans="2:13" x14ac:dyDescent="0.25">
      <c r="B71" s="75"/>
      <c r="C71" s="1"/>
      <c r="D71" s="1" t="s">
        <v>176</v>
      </c>
      <c r="E71" s="1"/>
      <c r="F71" s="230" t="s">
        <v>181</v>
      </c>
      <c r="G71" s="60">
        <v>127</v>
      </c>
      <c r="H71" s="298">
        <f>SUM(H72:H78)</f>
        <v>3715086</v>
      </c>
      <c r="I71" s="298">
        <v>4137690</v>
      </c>
      <c r="K71" s="286"/>
      <c r="L71" s="286"/>
      <c r="M71"/>
    </row>
    <row r="72" spans="2:13" x14ac:dyDescent="0.25">
      <c r="B72" s="75"/>
      <c r="C72" s="1"/>
      <c r="D72" s="1"/>
      <c r="E72" s="1" t="s">
        <v>134</v>
      </c>
      <c r="F72" s="231" t="s">
        <v>88</v>
      </c>
      <c r="G72" s="122">
        <v>128</v>
      </c>
      <c r="H72" s="116"/>
      <c r="I72" s="116"/>
      <c r="K72" s="286"/>
      <c r="L72" s="286"/>
      <c r="M72"/>
    </row>
    <row r="73" spans="2:13" x14ac:dyDescent="0.25">
      <c r="B73" s="75"/>
      <c r="C73" s="1"/>
      <c r="D73" s="1"/>
      <c r="E73" s="1" t="s">
        <v>135</v>
      </c>
      <c r="F73" s="231" t="s">
        <v>91</v>
      </c>
      <c r="G73" s="122">
        <v>129</v>
      </c>
      <c r="H73" s="116">
        <v>1228671</v>
      </c>
      <c r="I73" s="116">
        <v>1255304</v>
      </c>
      <c r="K73" s="286"/>
      <c r="L73" s="286"/>
      <c r="M73"/>
    </row>
    <row r="74" spans="2:13" x14ac:dyDescent="0.25">
      <c r="B74" s="75"/>
      <c r="C74" s="1"/>
      <c r="D74" s="1"/>
      <c r="E74" s="1" t="s">
        <v>136</v>
      </c>
      <c r="F74" s="231" t="s">
        <v>392</v>
      </c>
      <c r="G74" s="122">
        <v>130</v>
      </c>
      <c r="H74" s="116">
        <v>191697</v>
      </c>
      <c r="I74" s="116">
        <v>174905</v>
      </c>
      <c r="K74" s="286"/>
      <c r="L74" s="286"/>
      <c r="M74"/>
    </row>
    <row r="75" spans="2:13" x14ac:dyDescent="0.25">
      <c r="B75" s="75"/>
      <c r="C75" s="1"/>
      <c r="D75" s="1"/>
      <c r="E75" s="1" t="s">
        <v>137</v>
      </c>
      <c r="F75" s="231" t="s">
        <v>89</v>
      </c>
      <c r="G75" s="122">
        <v>131</v>
      </c>
      <c r="H75" s="299">
        <v>136587</v>
      </c>
      <c r="I75" s="299">
        <v>132423</v>
      </c>
      <c r="K75" s="286"/>
      <c r="L75" s="286"/>
      <c r="M75"/>
    </row>
    <row r="76" spans="2:13" x14ac:dyDescent="0.25">
      <c r="B76" s="75"/>
      <c r="C76" s="1"/>
      <c r="D76" s="1"/>
      <c r="E76" s="1" t="s">
        <v>138</v>
      </c>
      <c r="F76" s="231" t="s">
        <v>391</v>
      </c>
      <c r="G76" s="122">
        <v>132</v>
      </c>
      <c r="H76" s="116">
        <v>34370</v>
      </c>
      <c r="I76" s="116">
        <v>35060</v>
      </c>
      <c r="K76" s="286"/>
      <c r="L76" s="286"/>
      <c r="M76"/>
    </row>
    <row r="77" spans="2:13" x14ac:dyDescent="0.25">
      <c r="B77" s="75"/>
      <c r="C77" s="1"/>
      <c r="D77" s="1"/>
      <c r="E77" s="1" t="s">
        <v>139</v>
      </c>
      <c r="F77" s="232" t="s">
        <v>84</v>
      </c>
      <c r="G77" s="122">
        <v>133</v>
      </c>
      <c r="H77" s="116">
        <v>2100544</v>
      </c>
      <c r="I77" s="116">
        <v>2515642</v>
      </c>
      <c r="K77" s="286"/>
      <c r="L77" s="286"/>
      <c r="M77"/>
    </row>
    <row r="78" spans="2:13" ht="15.75" thickBot="1" x14ac:dyDescent="0.3">
      <c r="B78" s="77"/>
      <c r="C78" s="48"/>
      <c r="D78" s="48"/>
      <c r="E78" s="48" t="s">
        <v>154</v>
      </c>
      <c r="F78" s="233" t="s">
        <v>85</v>
      </c>
      <c r="G78" s="61">
        <v>134</v>
      </c>
      <c r="H78" s="117">
        <v>23217</v>
      </c>
      <c r="I78" s="117">
        <v>24356</v>
      </c>
      <c r="K78" s="286"/>
      <c r="L78" s="286"/>
      <c r="M78"/>
    </row>
    <row r="79" spans="2:13" ht="15.75" thickBot="1" x14ac:dyDescent="0.3">
      <c r="B79" s="76"/>
      <c r="C79" s="1"/>
      <c r="D79" s="68"/>
      <c r="E79" s="68"/>
      <c r="F79" s="178"/>
      <c r="G79" s="1"/>
      <c r="H79" s="5"/>
      <c r="I79" s="5"/>
      <c r="K79" s="286"/>
      <c r="L79" s="286"/>
      <c r="M79"/>
    </row>
    <row r="80" spans="2:13" ht="15.75" thickBot="1" x14ac:dyDescent="0.3">
      <c r="B80" s="93" t="s">
        <v>49</v>
      </c>
      <c r="C80" s="305"/>
      <c r="D80" s="92"/>
      <c r="E80" s="92"/>
      <c r="F80" s="228" t="s">
        <v>396</v>
      </c>
      <c r="G80" s="98">
        <v>129</v>
      </c>
      <c r="H80" s="59">
        <f>SUM(H81:H82)</f>
        <v>24</v>
      </c>
      <c r="I80" s="59">
        <v>24</v>
      </c>
      <c r="K80" s="286"/>
      <c r="L80" s="286"/>
      <c r="M80"/>
    </row>
    <row r="81" spans="2:13" x14ac:dyDescent="0.25">
      <c r="B81" s="75" t="s">
        <v>49</v>
      </c>
      <c r="C81" s="306" t="s">
        <v>134</v>
      </c>
      <c r="D81" s="1"/>
      <c r="E81" s="1"/>
      <c r="F81" s="229" t="s">
        <v>92</v>
      </c>
      <c r="G81" s="67">
        <v>130</v>
      </c>
      <c r="H81" s="70"/>
      <c r="I81" s="70"/>
      <c r="K81" s="286"/>
      <c r="L81" s="286"/>
      <c r="M81"/>
    </row>
    <row r="82" spans="2:13" ht="15.75" thickBot="1" x14ac:dyDescent="0.3">
      <c r="B82" s="77"/>
      <c r="C82" s="307" t="s">
        <v>135</v>
      </c>
      <c r="D82" s="48"/>
      <c r="E82" s="48"/>
      <c r="F82" s="234" t="s">
        <v>93</v>
      </c>
      <c r="G82" s="61">
        <v>131</v>
      </c>
      <c r="H82" s="72">
        <v>24</v>
      </c>
      <c r="I82" s="72">
        <v>24</v>
      </c>
      <c r="K82" s="286"/>
      <c r="L82" s="286"/>
      <c r="M82"/>
    </row>
    <row r="83" spans="2:13" ht="15.75" thickBot="1" x14ac:dyDescent="0.3">
      <c r="B83" s="76"/>
      <c r="C83" s="1"/>
      <c r="D83" s="1"/>
      <c r="E83" s="1"/>
      <c r="F83" s="227"/>
      <c r="G83" s="1"/>
      <c r="H83" s="69"/>
      <c r="I83" s="69"/>
      <c r="K83" s="286"/>
      <c r="L83" s="286"/>
      <c r="M83"/>
    </row>
    <row r="84" spans="2:13" ht="15.75" thickBot="1" x14ac:dyDescent="0.3">
      <c r="B84" s="79"/>
      <c r="C84" s="25"/>
      <c r="D84" s="25"/>
      <c r="E84" s="25"/>
      <c r="F84" s="236" t="s">
        <v>53</v>
      </c>
      <c r="G84" s="11">
        <v>999</v>
      </c>
      <c r="H84" s="62">
        <f>SUM(H7:H83)</f>
        <v>152467905</v>
      </c>
      <c r="I84" s="62">
        <v>153908564</v>
      </c>
      <c r="K84" s="286"/>
      <c r="L84" s="286"/>
      <c r="M84"/>
    </row>
    <row r="85" spans="2:13" x14ac:dyDescent="0.25">
      <c r="B85"/>
      <c r="C85"/>
      <c r="D85"/>
      <c r="E85"/>
      <c r="F85"/>
      <c r="G85"/>
      <c r="H85"/>
      <c r="I85"/>
      <c r="K85" s="286"/>
      <c r="L85" s="286"/>
      <c r="M85"/>
    </row>
    <row r="86" spans="2:13" x14ac:dyDescent="0.25">
      <c r="K86" s="287"/>
      <c r="L86" s="287"/>
    </row>
    <row r="87" spans="2:13" x14ac:dyDescent="0.25">
      <c r="K87" s="287"/>
      <c r="L87" s="287"/>
    </row>
    <row r="88" spans="2:13" x14ac:dyDescent="0.25">
      <c r="K88" s="287"/>
      <c r="L88" s="287"/>
    </row>
    <row r="89" spans="2:13" x14ac:dyDescent="0.25">
      <c r="K89" s="287"/>
      <c r="L89" s="287"/>
    </row>
  </sheetData>
  <sheetProtection algorithmName="SHA-512" hashValue="3wZr0sjx0u3vGYHqOC0H5UWd/mZu9gzmwtsH2ybKH3U7kovj7tf3i/yhPRNbHbxCeaO3bGSnkfmpXD0+CQu7RA==" saltValue="pDYs1GMsMHJ/CJrNlWW8cw==" spinCount="100000" sheet="1" objects="1" scenarios="1" selectLockedCells="1" sort="0" autoFilter="0" selectUnlockedCells="1"/>
  <mergeCells count="8">
    <mergeCell ref="K6:L6"/>
    <mergeCell ref="K33:L33"/>
    <mergeCell ref="I4:I6"/>
    <mergeCell ref="H2:I3"/>
    <mergeCell ref="B2:F3"/>
    <mergeCell ref="G2:G3"/>
    <mergeCell ref="B4:F6"/>
    <mergeCell ref="H4:H6"/>
  </mergeCells>
  <dataValidations count="1">
    <dataValidation type="whole" showInputMessage="1" showErrorMessage="1" errorTitle="POZOR!" error="Je nutné zadat celé číslo, tzn. bez desetinných míst." sqref="H47:I60 H81:I82 H40:I43 H11:I13 H29:I32 H35:I35 H62:I78 H25:I26 H16:I22" xr:uid="{00000000-0002-0000-0200-000000000000}">
      <formula1>-9.99999999999999E+23</formula1>
      <formula2>9.99999999999999E+27</formula2>
    </dataValidation>
  </dataValidations>
  <pageMargins left="0.25" right="0.25" top="0.75" bottom="0.75" header="0.3" footer="0.3"/>
  <pageSetup paperSize="9" scale="73" fitToHeight="0" orientation="portrait" r:id="rId1"/>
  <ignoredErrors>
    <ignoredError sqref="H7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tabColor theme="9" tint="-0.249977111117893"/>
    <pageSetUpPr fitToPage="1"/>
  </sheetPr>
  <dimension ref="A1:O83"/>
  <sheetViews>
    <sheetView showGridLines="0" tabSelected="1" topLeftCell="A34" zoomScaleNormal="100" workbookViewId="0">
      <selection activeCell="H45" sqref="H45:H46 H51:H52 H57:H58 H63:H64"/>
    </sheetView>
  </sheetViews>
  <sheetFormatPr defaultColWidth="9.140625" defaultRowHeight="15" x14ac:dyDescent="0.25"/>
  <cols>
    <col min="1" max="1" width="9.140625" style="37"/>
    <col min="2" max="5" width="2.7109375" style="37" customWidth="1"/>
    <col min="6" max="6" width="52.140625" style="37" customWidth="1"/>
    <col min="7" max="7" width="6.85546875" style="37" customWidth="1"/>
    <col min="8" max="8" width="17.28515625" style="37" customWidth="1"/>
    <col min="9" max="9" width="15.5703125" style="37" hidden="1" customWidth="1"/>
    <col min="10" max="10" width="14.7109375" style="287" customWidth="1"/>
    <col min="11" max="12" width="0" style="37" hidden="1" customWidth="1"/>
    <col min="13" max="14" width="9.140625" style="37"/>
    <col min="15" max="15" width="12" style="37" bestFit="1" customWidth="1"/>
    <col min="16" max="16384" width="9.140625" style="37"/>
  </cols>
  <sheetData>
    <row r="1" spans="1:9" ht="15.75" thickBot="1" x14ac:dyDescent="0.3">
      <c r="A1"/>
      <c r="B1"/>
      <c r="C1"/>
      <c r="D1"/>
      <c r="E1"/>
      <c r="F1"/>
      <c r="G1"/>
      <c r="H1"/>
      <c r="I1"/>
    </row>
    <row r="2" spans="1:9" ht="15" customHeight="1" x14ac:dyDescent="0.25">
      <c r="A2"/>
      <c r="B2" s="358" t="str">
        <f>Údaje!C2</f>
        <v>Liberty Ostrava a.s.</v>
      </c>
      <c r="C2" s="359"/>
      <c r="D2" s="359"/>
      <c r="E2" s="359"/>
      <c r="F2" s="360"/>
      <c r="G2" s="175"/>
      <c r="H2" s="364" t="str">
        <f>CONCATENATE("Výkaz zisků a ztrát k ",Údaje!C4)</f>
        <v>Výkaz zisků a ztrát k 31.01.2024</v>
      </c>
      <c r="I2" s="365"/>
    </row>
    <row r="3" spans="1:9" ht="15.75" thickBot="1" x14ac:dyDescent="0.3">
      <c r="A3"/>
      <c r="B3" s="361"/>
      <c r="C3" s="362"/>
      <c r="D3" s="362"/>
      <c r="E3" s="362"/>
      <c r="F3" s="363"/>
      <c r="G3" s="176"/>
      <c r="H3" s="366"/>
      <c r="I3" s="367"/>
    </row>
    <row r="4" spans="1:9" ht="15" customHeight="1" x14ac:dyDescent="0.25">
      <c r="A4"/>
      <c r="B4" s="368"/>
      <c r="C4" s="369"/>
      <c r="D4" s="369"/>
      <c r="E4" s="177"/>
      <c r="F4" s="369"/>
      <c r="G4" s="374" t="s">
        <v>0</v>
      </c>
      <c r="H4" s="377" t="s">
        <v>54</v>
      </c>
      <c r="I4" s="377" t="s">
        <v>57</v>
      </c>
    </row>
    <row r="5" spans="1:9" x14ac:dyDescent="0.25">
      <c r="A5"/>
      <c r="B5" s="370"/>
      <c r="C5" s="371"/>
      <c r="D5" s="371"/>
      <c r="E5" s="178"/>
      <c r="F5" s="371"/>
      <c r="G5" s="375"/>
      <c r="H5" s="378"/>
      <c r="I5" s="378"/>
    </row>
    <row r="6" spans="1:9" ht="15.75" thickBot="1" x14ac:dyDescent="0.3">
      <c r="A6"/>
      <c r="B6" s="372"/>
      <c r="C6" s="373"/>
      <c r="D6" s="373"/>
      <c r="E6" s="179"/>
      <c r="F6" s="373"/>
      <c r="G6" s="376"/>
      <c r="H6" s="379"/>
      <c r="I6" s="379"/>
    </row>
    <row r="7" spans="1:9" ht="15.75" customHeight="1" thickBot="1" x14ac:dyDescent="0.3">
      <c r="A7"/>
      <c r="B7" s="180" t="s">
        <v>8</v>
      </c>
      <c r="C7" s="181"/>
      <c r="D7" s="181"/>
      <c r="E7" s="182"/>
      <c r="F7" s="183" t="s">
        <v>182</v>
      </c>
      <c r="G7" s="184">
        <v>1</v>
      </c>
      <c r="H7" s="185">
        <v>16090144</v>
      </c>
      <c r="I7" s="185">
        <v>15828530</v>
      </c>
    </row>
    <row r="8" spans="1:9" ht="15.75" thickBot="1" x14ac:dyDescent="0.3">
      <c r="A8"/>
      <c r="B8" s="180" t="s">
        <v>15</v>
      </c>
      <c r="C8" s="181"/>
      <c r="D8" s="181"/>
      <c r="E8" s="182"/>
      <c r="F8" s="183" t="s">
        <v>94</v>
      </c>
      <c r="G8" s="184">
        <v>2</v>
      </c>
      <c r="H8" s="185">
        <v>27885</v>
      </c>
      <c r="I8" s="185">
        <v>27626</v>
      </c>
    </row>
    <row r="9" spans="1:9" ht="15.75" thickBot="1" x14ac:dyDescent="0.3">
      <c r="A9"/>
      <c r="B9" s="186"/>
      <c r="C9" s="187"/>
      <c r="D9" s="188"/>
      <c r="E9" s="188"/>
      <c r="F9" s="189"/>
      <c r="G9" s="190"/>
      <c r="H9" s="191"/>
      <c r="I9" s="191"/>
    </row>
    <row r="10" spans="1:9" ht="15.75" thickBot="1" x14ac:dyDescent="0.3">
      <c r="A10"/>
      <c r="B10" s="180"/>
      <c r="C10" s="181" t="s">
        <v>5</v>
      </c>
      <c r="D10" s="181"/>
      <c r="E10" s="182"/>
      <c r="F10" s="183" t="s">
        <v>97</v>
      </c>
      <c r="G10" s="184">
        <v>3</v>
      </c>
      <c r="H10" s="59">
        <f>SUM(H11:H13)</f>
        <v>17188114</v>
      </c>
      <c r="I10" s="59">
        <v>16778442</v>
      </c>
    </row>
    <row r="11" spans="1:9" x14ac:dyDescent="0.25">
      <c r="A11"/>
      <c r="B11" s="193"/>
      <c r="C11" s="187"/>
      <c r="D11" s="187" t="s">
        <v>134</v>
      </c>
      <c r="E11" s="194"/>
      <c r="F11" s="195" t="s">
        <v>95</v>
      </c>
      <c r="G11" s="196">
        <v>4</v>
      </c>
      <c r="H11" s="70">
        <v>17870</v>
      </c>
      <c r="I11" s="70">
        <v>17679</v>
      </c>
    </row>
    <row r="12" spans="1:9" x14ac:dyDescent="0.25">
      <c r="A12"/>
      <c r="B12" s="193"/>
      <c r="C12" s="187"/>
      <c r="D12" s="187" t="s">
        <v>135</v>
      </c>
      <c r="E12" s="187"/>
      <c r="F12" s="195" t="s">
        <v>98</v>
      </c>
      <c r="G12" s="196">
        <v>5</v>
      </c>
      <c r="H12" s="294">
        <v>12555122</v>
      </c>
      <c r="I12" s="70">
        <v>12373760</v>
      </c>
    </row>
    <row r="13" spans="1:9" ht="15.75" thickBot="1" x14ac:dyDescent="0.3">
      <c r="A13"/>
      <c r="B13" s="197"/>
      <c r="C13" s="188"/>
      <c r="D13" s="188" t="s">
        <v>136</v>
      </c>
      <c r="E13" s="188"/>
      <c r="F13" s="198" t="s">
        <v>99</v>
      </c>
      <c r="G13" s="199">
        <v>6</v>
      </c>
      <c r="H13" s="263">
        <v>4615122</v>
      </c>
      <c r="I13" s="263">
        <v>4387003</v>
      </c>
    </row>
    <row r="14" spans="1:9" ht="15.75" thickBot="1" x14ac:dyDescent="0.3">
      <c r="A14"/>
      <c r="B14" s="180"/>
      <c r="C14" s="181" t="s">
        <v>7</v>
      </c>
      <c r="D14" s="181"/>
      <c r="E14" s="182"/>
      <c r="F14" s="183" t="s">
        <v>183</v>
      </c>
      <c r="G14" s="184">
        <v>7</v>
      </c>
      <c r="H14" s="185">
        <v>3121440</v>
      </c>
      <c r="I14" s="185">
        <v>2943389</v>
      </c>
    </row>
    <row r="15" spans="1:9" ht="15.75" thickBot="1" x14ac:dyDescent="0.3">
      <c r="A15"/>
      <c r="B15" s="180"/>
      <c r="C15" s="181" t="s">
        <v>27</v>
      </c>
      <c r="D15" s="181"/>
      <c r="E15" s="181"/>
      <c r="F15" s="183" t="s">
        <v>184</v>
      </c>
      <c r="G15" s="184">
        <v>8</v>
      </c>
      <c r="H15" s="185">
        <v>-415978</v>
      </c>
      <c r="I15" s="185">
        <v>-414868</v>
      </c>
    </row>
    <row r="16" spans="1:9" ht="15.75" thickBot="1" x14ac:dyDescent="0.3">
      <c r="A16"/>
      <c r="B16" s="186"/>
      <c r="C16" s="187"/>
      <c r="D16" s="187"/>
      <c r="E16" s="187"/>
      <c r="F16" s="186"/>
      <c r="G16" s="200"/>
      <c r="H16" s="201"/>
      <c r="I16" s="201"/>
    </row>
    <row r="17" spans="1:9" ht="15.75" thickBot="1" x14ac:dyDescent="0.3">
      <c r="A17"/>
      <c r="B17" s="180"/>
      <c r="C17" s="181" t="s">
        <v>49</v>
      </c>
      <c r="D17" s="181"/>
      <c r="E17" s="182"/>
      <c r="F17" s="183" t="s">
        <v>100</v>
      </c>
      <c r="G17" s="184">
        <v>9</v>
      </c>
      <c r="H17" s="192">
        <f>SUM(H18:H19)</f>
        <v>3433943</v>
      </c>
      <c r="I17" s="192">
        <v>3084863</v>
      </c>
    </row>
    <row r="18" spans="1:9" x14ac:dyDescent="0.25">
      <c r="A18"/>
      <c r="B18" s="193"/>
      <c r="C18" s="187"/>
      <c r="D18" s="202" t="s">
        <v>134</v>
      </c>
      <c r="E18" s="187"/>
      <c r="F18" s="195" t="s">
        <v>101</v>
      </c>
      <c r="G18" s="196">
        <v>10</v>
      </c>
      <c r="H18" s="263">
        <v>2469873</v>
      </c>
      <c r="I18" s="263">
        <v>2214077</v>
      </c>
    </row>
    <row r="19" spans="1:9" x14ac:dyDescent="0.25">
      <c r="A19"/>
      <c r="B19" s="193"/>
      <c r="C19" s="187"/>
      <c r="D19" s="187" t="s">
        <v>135</v>
      </c>
      <c r="E19" s="187"/>
      <c r="F19" s="195" t="s">
        <v>186</v>
      </c>
      <c r="G19" s="196">
        <v>11</v>
      </c>
      <c r="H19" s="263">
        <f>SUM(H20:H21)</f>
        <v>964070</v>
      </c>
      <c r="I19" s="263">
        <v>870786</v>
      </c>
    </row>
    <row r="20" spans="1:9" x14ac:dyDescent="0.25">
      <c r="A20"/>
      <c r="B20" s="193"/>
      <c r="C20" s="187"/>
      <c r="D20" s="187"/>
      <c r="E20" s="187" t="s">
        <v>134</v>
      </c>
      <c r="F20" s="203" t="s">
        <v>102</v>
      </c>
      <c r="G20" s="196">
        <v>12</v>
      </c>
      <c r="H20" s="263">
        <v>900408</v>
      </c>
      <c r="I20" s="290">
        <v>809406</v>
      </c>
    </row>
    <row r="21" spans="1:9" ht="15.75" thickBot="1" x14ac:dyDescent="0.3">
      <c r="A21"/>
      <c r="B21" s="197"/>
      <c r="C21" s="188"/>
      <c r="D21" s="188"/>
      <c r="E21" s="188" t="s">
        <v>135</v>
      </c>
      <c r="F21" s="204" t="s">
        <v>185</v>
      </c>
      <c r="G21" s="199">
        <v>13</v>
      </c>
      <c r="H21" s="265">
        <v>63662</v>
      </c>
      <c r="I21" s="265">
        <v>61380</v>
      </c>
    </row>
    <row r="22" spans="1:9" ht="15.75" thickBot="1" x14ac:dyDescent="0.3">
      <c r="A22"/>
      <c r="B22" s="186"/>
      <c r="C22" s="187"/>
      <c r="D22" s="187"/>
      <c r="E22" s="187"/>
      <c r="F22" s="186"/>
      <c r="G22" s="200"/>
      <c r="H22" s="201"/>
      <c r="I22" s="201"/>
    </row>
    <row r="23" spans="1:9" ht="15.75" thickBot="1" x14ac:dyDescent="0.3">
      <c r="A23"/>
      <c r="B23" s="180"/>
      <c r="C23" s="181" t="s">
        <v>103</v>
      </c>
      <c r="D23" s="181"/>
      <c r="E23" s="182"/>
      <c r="F23" s="183" t="s">
        <v>187</v>
      </c>
      <c r="G23" s="184">
        <v>14</v>
      </c>
      <c r="H23" s="192">
        <f>H24+H27+H28</f>
        <v>654005</v>
      </c>
      <c r="I23" s="192">
        <v>573127</v>
      </c>
    </row>
    <row r="24" spans="1:9" x14ac:dyDescent="0.25">
      <c r="A24"/>
      <c r="B24" s="193"/>
      <c r="C24" s="187"/>
      <c r="D24" s="202" t="s">
        <v>134</v>
      </c>
      <c r="E24" s="187"/>
      <c r="F24" s="195" t="s">
        <v>188</v>
      </c>
      <c r="G24" s="196">
        <v>15</v>
      </c>
      <c r="H24" s="263">
        <f>SUM(H25:H26)</f>
        <v>648237</v>
      </c>
      <c r="I24" s="263">
        <v>586739</v>
      </c>
    </row>
    <row r="25" spans="1:9" x14ac:dyDescent="0.25">
      <c r="A25"/>
      <c r="B25" s="193"/>
      <c r="C25" s="187"/>
      <c r="D25" s="187"/>
      <c r="E25" s="187" t="s">
        <v>134</v>
      </c>
      <c r="F25" s="205" t="s">
        <v>189</v>
      </c>
      <c r="G25" s="206">
        <v>16</v>
      </c>
      <c r="H25" s="263">
        <v>673789</v>
      </c>
      <c r="I25" s="263">
        <v>612291</v>
      </c>
    </row>
    <row r="26" spans="1:9" x14ac:dyDescent="0.25">
      <c r="A26"/>
      <c r="B26" s="193"/>
      <c r="C26" s="187"/>
      <c r="D26" s="187"/>
      <c r="E26" s="187" t="s">
        <v>135</v>
      </c>
      <c r="F26" s="205" t="s">
        <v>190</v>
      </c>
      <c r="G26" s="206">
        <v>17</v>
      </c>
      <c r="H26" s="263">
        <v>-25552</v>
      </c>
      <c r="I26" s="263">
        <v>-25552</v>
      </c>
    </row>
    <row r="27" spans="1:9" x14ac:dyDescent="0.25">
      <c r="A27"/>
      <c r="B27" s="193"/>
      <c r="C27" s="187"/>
      <c r="D27" s="187" t="s">
        <v>136</v>
      </c>
      <c r="E27" s="187"/>
      <c r="F27" s="205" t="s">
        <v>398</v>
      </c>
      <c r="G27" s="206">
        <v>18</v>
      </c>
      <c r="H27" s="295">
        <v>4255</v>
      </c>
      <c r="I27" s="263">
        <v>-15125</v>
      </c>
    </row>
    <row r="28" spans="1:9" ht="15.75" thickBot="1" x14ac:dyDescent="0.3">
      <c r="A28"/>
      <c r="B28" s="197"/>
      <c r="C28" s="188"/>
      <c r="D28" s="188" t="s">
        <v>137</v>
      </c>
      <c r="E28" s="188"/>
      <c r="F28" s="207" t="s">
        <v>399</v>
      </c>
      <c r="G28" s="208">
        <v>19</v>
      </c>
      <c r="H28" s="264">
        <v>1513</v>
      </c>
      <c r="I28" s="264">
        <v>1513</v>
      </c>
    </row>
    <row r="29" spans="1:9" ht="15.75" thickBot="1" x14ac:dyDescent="0.3">
      <c r="A29"/>
      <c r="F29" s="222"/>
    </row>
    <row r="30" spans="1:9" ht="15.75" thickBot="1" x14ac:dyDescent="0.3">
      <c r="A30"/>
      <c r="B30" s="180" t="s">
        <v>22</v>
      </c>
      <c r="C30" s="181"/>
      <c r="D30" s="181"/>
      <c r="E30" s="182"/>
      <c r="F30" s="183" t="s">
        <v>107</v>
      </c>
      <c r="G30" s="184">
        <v>20</v>
      </c>
      <c r="H30" s="192">
        <f>+H31+H32+H33</f>
        <v>13752823</v>
      </c>
      <c r="I30" s="192">
        <v>13337059</v>
      </c>
    </row>
    <row r="31" spans="1:9" x14ac:dyDescent="0.25">
      <c r="A31"/>
      <c r="B31" s="193"/>
      <c r="C31" s="187" t="s">
        <v>134</v>
      </c>
      <c r="D31" s="202"/>
      <c r="E31" s="187"/>
      <c r="F31" s="195" t="s">
        <v>191</v>
      </c>
      <c r="G31" s="196">
        <v>21</v>
      </c>
      <c r="H31" s="263">
        <v>4927215</v>
      </c>
      <c r="I31" s="263">
        <v>4626741</v>
      </c>
    </row>
    <row r="32" spans="1:9" x14ac:dyDescent="0.25">
      <c r="A32"/>
      <c r="B32" s="193"/>
      <c r="C32" s="187" t="s">
        <v>135</v>
      </c>
      <c r="D32" s="187"/>
      <c r="E32" s="187"/>
      <c r="F32" s="195" t="s">
        <v>192</v>
      </c>
      <c r="G32" s="196">
        <v>22</v>
      </c>
      <c r="H32" s="263">
        <v>344508</v>
      </c>
      <c r="I32" s="263">
        <v>235177</v>
      </c>
    </row>
    <row r="33" spans="1:9" ht="15.75" thickBot="1" x14ac:dyDescent="0.3">
      <c r="A33"/>
      <c r="B33" s="197"/>
      <c r="C33" s="188" t="s">
        <v>136</v>
      </c>
      <c r="D33" s="188"/>
      <c r="E33" s="188"/>
      <c r="F33" s="198" t="s">
        <v>193</v>
      </c>
      <c r="G33" s="199">
        <v>23</v>
      </c>
      <c r="H33" s="264">
        <v>8481100</v>
      </c>
      <c r="I33" s="264">
        <v>8475141</v>
      </c>
    </row>
    <row r="34" spans="1:9" ht="15.75" thickBot="1" x14ac:dyDescent="0.3">
      <c r="A34"/>
      <c r="F34" s="222"/>
    </row>
    <row r="35" spans="1:9" ht="15.75" thickBot="1" x14ac:dyDescent="0.3">
      <c r="A35"/>
      <c r="B35" s="180"/>
      <c r="C35" s="181" t="s">
        <v>104</v>
      </c>
      <c r="D35" s="181"/>
      <c r="E35" s="182"/>
      <c r="F35" s="183" t="s">
        <v>109</v>
      </c>
      <c r="G35" s="184">
        <v>24</v>
      </c>
      <c r="H35" s="192">
        <f>SUM(H36:H40)</f>
        <v>8683474</v>
      </c>
      <c r="I35" s="192">
        <v>8556005</v>
      </c>
    </row>
    <row r="36" spans="1:9" x14ac:dyDescent="0.25">
      <c r="A36"/>
      <c r="B36" s="193"/>
      <c r="C36" s="187"/>
      <c r="D36" s="202" t="s">
        <v>134</v>
      </c>
      <c r="E36" s="187"/>
      <c r="F36" s="195" t="s">
        <v>105</v>
      </c>
      <c r="G36" s="196">
        <v>25</v>
      </c>
      <c r="H36" s="263">
        <v>62216</v>
      </c>
      <c r="I36" s="263">
        <v>62216</v>
      </c>
    </row>
    <row r="37" spans="1:9" x14ac:dyDescent="0.25">
      <c r="A37"/>
      <c r="B37" s="193"/>
      <c r="C37" s="187"/>
      <c r="D37" s="187" t="s">
        <v>135</v>
      </c>
      <c r="E37" s="187"/>
      <c r="F37" s="205" t="s">
        <v>412</v>
      </c>
      <c r="G37" s="206">
        <v>26</v>
      </c>
      <c r="H37" s="263">
        <v>317591</v>
      </c>
      <c r="I37" s="263">
        <v>161889</v>
      </c>
    </row>
    <row r="38" spans="1:9" x14ac:dyDescent="0.25">
      <c r="A38"/>
      <c r="B38" s="193"/>
      <c r="C38" s="187"/>
      <c r="D38" s="187" t="s">
        <v>136</v>
      </c>
      <c r="E38" s="187"/>
      <c r="F38" s="205" t="s">
        <v>393</v>
      </c>
      <c r="G38" s="206">
        <v>27</v>
      </c>
      <c r="H38" s="263">
        <v>50800</v>
      </c>
      <c r="I38" s="263">
        <v>38268</v>
      </c>
    </row>
    <row r="39" spans="1:9" x14ac:dyDescent="0.25">
      <c r="A39"/>
      <c r="B39" s="193"/>
      <c r="C39" s="187"/>
      <c r="D39" s="187" t="s">
        <v>137</v>
      </c>
      <c r="E39" s="187"/>
      <c r="F39" s="205" t="s">
        <v>194</v>
      </c>
      <c r="G39" s="206">
        <v>28</v>
      </c>
      <c r="H39" s="263">
        <v>-153765</v>
      </c>
      <c r="I39" s="263">
        <v>-96492</v>
      </c>
    </row>
    <row r="40" spans="1:9" ht="15.75" thickBot="1" x14ac:dyDescent="0.3">
      <c r="A40"/>
      <c r="B40" s="197"/>
      <c r="C40" s="188"/>
      <c r="D40" s="188" t="s">
        <v>138</v>
      </c>
      <c r="E40" s="188"/>
      <c r="F40" s="207" t="s">
        <v>195</v>
      </c>
      <c r="G40" s="208">
        <v>29</v>
      </c>
      <c r="H40" s="264">
        <v>8406632</v>
      </c>
      <c r="I40" s="264">
        <v>8390124</v>
      </c>
    </row>
    <row r="41" spans="1:9" ht="15.75" thickBot="1" x14ac:dyDescent="0.3">
      <c r="A41"/>
      <c r="F41" s="222"/>
    </row>
    <row r="42" spans="1:9" ht="15.75" thickBot="1" x14ac:dyDescent="0.3">
      <c r="A42"/>
      <c r="B42" s="180" t="s">
        <v>110</v>
      </c>
      <c r="C42" s="181"/>
      <c r="D42" s="181"/>
      <c r="E42" s="182"/>
      <c r="F42" s="183" t="s">
        <v>400</v>
      </c>
      <c r="G42" s="184">
        <v>30</v>
      </c>
      <c r="H42" s="192">
        <f>H7+H8-H10-H14-H15-H17-H23+H30-H35</f>
        <v>-2794146</v>
      </c>
      <c r="I42" s="192">
        <v>-2327743</v>
      </c>
    </row>
    <row r="43" spans="1:9" ht="15.75" thickBot="1" x14ac:dyDescent="0.3">
      <c r="A43"/>
      <c r="F43" s="222"/>
    </row>
    <row r="44" spans="1:9" ht="15.75" thickBot="1" x14ac:dyDescent="0.3">
      <c r="A44"/>
      <c r="B44" s="180" t="s">
        <v>47</v>
      </c>
      <c r="C44" s="181"/>
      <c r="D44" s="181"/>
      <c r="E44" s="182"/>
      <c r="F44" s="183" t="s">
        <v>196</v>
      </c>
      <c r="G44" s="184">
        <v>31</v>
      </c>
      <c r="H44" s="192">
        <f>SUM(H45:H46)</f>
        <v>113</v>
      </c>
      <c r="I44" s="192">
        <v>113</v>
      </c>
    </row>
    <row r="45" spans="1:9" x14ac:dyDescent="0.25">
      <c r="A45"/>
      <c r="B45" s="193"/>
      <c r="C45" s="187" t="s">
        <v>134</v>
      </c>
      <c r="D45" s="202"/>
      <c r="E45" s="187"/>
      <c r="F45" s="195" t="s">
        <v>197</v>
      </c>
      <c r="G45" s="196">
        <v>32</v>
      </c>
      <c r="H45" s="263"/>
      <c r="I45" s="263"/>
    </row>
    <row r="46" spans="1:9" ht="15.75" thickBot="1" x14ac:dyDescent="0.3">
      <c r="A46"/>
      <c r="B46" s="197"/>
      <c r="C46" s="188" t="s">
        <v>135</v>
      </c>
      <c r="D46" s="188"/>
      <c r="E46" s="188"/>
      <c r="F46" s="198" t="s">
        <v>198</v>
      </c>
      <c r="G46" s="199">
        <v>33</v>
      </c>
      <c r="H46" s="264">
        <v>113</v>
      </c>
      <c r="I46" s="264">
        <v>113</v>
      </c>
    </row>
    <row r="47" spans="1:9" ht="15.75" thickBot="1" x14ac:dyDescent="0.3">
      <c r="A47"/>
      <c r="F47" s="222"/>
    </row>
    <row r="48" spans="1:9" ht="15.75" thickBot="1" x14ac:dyDescent="0.3">
      <c r="A48"/>
      <c r="B48" s="180"/>
      <c r="C48" s="181" t="s">
        <v>106</v>
      </c>
      <c r="D48" s="181"/>
      <c r="E48" s="182"/>
      <c r="F48" s="183" t="s">
        <v>199</v>
      </c>
      <c r="G48" s="184">
        <v>34</v>
      </c>
      <c r="H48" s="185"/>
      <c r="I48" s="185"/>
    </row>
    <row r="49" spans="1:9" ht="15.75" thickBot="1" x14ac:dyDescent="0.3">
      <c r="A49"/>
      <c r="F49" s="222"/>
    </row>
    <row r="50" spans="1:9" ht="15.75" thickBot="1" x14ac:dyDescent="0.3">
      <c r="A50"/>
      <c r="B50" s="180" t="s">
        <v>55</v>
      </c>
      <c r="C50" s="181"/>
      <c r="D50" s="181"/>
      <c r="E50" s="182"/>
      <c r="F50" s="183" t="s">
        <v>112</v>
      </c>
      <c r="G50" s="184">
        <v>35</v>
      </c>
      <c r="H50" s="192">
        <f>SUM(H51:H52)</f>
        <v>1349</v>
      </c>
      <c r="I50" s="192">
        <v>0</v>
      </c>
    </row>
    <row r="51" spans="1:9" x14ac:dyDescent="0.25">
      <c r="A51"/>
      <c r="B51" s="193"/>
      <c r="C51" s="187" t="s">
        <v>134</v>
      </c>
      <c r="D51" s="202"/>
      <c r="E51" s="187"/>
      <c r="F51" s="195" t="s">
        <v>401</v>
      </c>
      <c r="G51" s="196">
        <v>36</v>
      </c>
      <c r="H51" s="263"/>
      <c r="I51" s="263"/>
    </row>
    <row r="52" spans="1:9" ht="15.75" thickBot="1" x14ac:dyDescent="0.3">
      <c r="A52"/>
      <c r="B52" s="197"/>
      <c r="C52" s="188" t="s">
        <v>135</v>
      </c>
      <c r="D52" s="188"/>
      <c r="E52" s="188"/>
      <c r="F52" s="198" t="s">
        <v>200</v>
      </c>
      <c r="G52" s="199">
        <v>37</v>
      </c>
      <c r="H52" s="264">
        <v>1349</v>
      </c>
      <c r="I52" s="264"/>
    </row>
    <row r="53" spans="1:9" ht="15.75" thickBot="1" x14ac:dyDescent="0.3">
      <c r="A53"/>
      <c r="F53" s="222"/>
    </row>
    <row r="54" spans="1:9" ht="15.75" thickBot="1" x14ac:dyDescent="0.3">
      <c r="A54"/>
      <c r="B54" s="180"/>
      <c r="C54" s="181" t="s">
        <v>108</v>
      </c>
      <c r="D54" s="181"/>
      <c r="E54" s="182"/>
      <c r="F54" s="183" t="s">
        <v>201</v>
      </c>
      <c r="G54" s="184">
        <v>38</v>
      </c>
      <c r="H54" s="185"/>
      <c r="I54" s="185"/>
    </row>
    <row r="55" spans="1:9" ht="15.75" thickBot="1" x14ac:dyDescent="0.3">
      <c r="A55"/>
      <c r="F55" s="222"/>
    </row>
    <row r="56" spans="1:9" ht="15.75" thickBot="1" x14ac:dyDescent="0.3">
      <c r="A56"/>
      <c r="B56" s="180" t="s">
        <v>71</v>
      </c>
      <c r="C56" s="181"/>
      <c r="D56" s="181"/>
      <c r="E56" s="182"/>
      <c r="F56" s="183" t="s">
        <v>203</v>
      </c>
      <c r="G56" s="184">
        <v>39</v>
      </c>
      <c r="H56" s="192">
        <f>SUM(H57:H58)</f>
        <v>766097</v>
      </c>
      <c r="I56" s="192">
        <v>649546</v>
      </c>
    </row>
    <row r="57" spans="1:9" x14ac:dyDescent="0.25">
      <c r="A57"/>
      <c r="B57" s="193"/>
      <c r="C57" s="187" t="s">
        <v>134</v>
      </c>
      <c r="D57" s="202"/>
      <c r="E57" s="187"/>
      <c r="F57" s="195" t="s">
        <v>204</v>
      </c>
      <c r="G57" s="196">
        <v>40</v>
      </c>
      <c r="H57" s="295">
        <v>765316</v>
      </c>
      <c r="I57" s="263">
        <v>648788</v>
      </c>
    </row>
    <row r="58" spans="1:9" ht="15.75" thickBot="1" x14ac:dyDescent="0.3">
      <c r="A58"/>
      <c r="B58" s="197"/>
      <c r="C58" s="188" t="s">
        <v>135</v>
      </c>
      <c r="D58" s="188"/>
      <c r="E58" s="188"/>
      <c r="F58" s="198" t="s">
        <v>205</v>
      </c>
      <c r="G58" s="199">
        <v>41</v>
      </c>
      <c r="H58" s="264">
        <v>781</v>
      </c>
      <c r="I58" s="264">
        <v>758</v>
      </c>
    </row>
    <row r="59" spans="1:9" ht="15.75" thickBot="1" x14ac:dyDescent="0.3">
      <c r="A59"/>
      <c r="F59" s="222"/>
    </row>
    <row r="60" spans="1:9" ht="15.75" thickBot="1" x14ac:dyDescent="0.3">
      <c r="A60"/>
      <c r="B60" s="180"/>
      <c r="C60" s="181" t="s">
        <v>8</v>
      </c>
      <c r="D60" s="181"/>
      <c r="E60" s="182"/>
      <c r="F60" s="183" t="s">
        <v>206</v>
      </c>
      <c r="G60" s="184">
        <v>42</v>
      </c>
      <c r="H60" s="185"/>
      <c r="I60" s="185"/>
    </row>
    <row r="61" spans="1:9" ht="15.75" thickBot="1" x14ac:dyDescent="0.3">
      <c r="A61"/>
      <c r="F61" s="222"/>
    </row>
    <row r="62" spans="1:9" ht="15.75" thickBot="1" x14ac:dyDescent="0.3">
      <c r="A62"/>
      <c r="B62" s="180"/>
      <c r="C62" s="181" t="s">
        <v>111</v>
      </c>
      <c r="D62" s="181"/>
      <c r="E62" s="182"/>
      <c r="F62" s="183" t="s">
        <v>402</v>
      </c>
      <c r="G62" s="184">
        <v>43</v>
      </c>
      <c r="H62" s="192">
        <f>SUM(H63:H64)</f>
        <v>365144</v>
      </c>
      <c r="I62" s="192">
        <v>327487</v>
      </c>
    </row>
    <row r="63" spans="1:9" x14ac:dyDescent="0.25">
      <c r="A63"/>
      <c r="B63" s="193"/>
      <c r="C63" s="187"/>
      <c r="D63" s="202" t="s">
        <v>134</v>
      </c>
      <c r="E63" s="187"/>
      <c r="F63" s="195" t="s">
        <v>403</v>
      </c>
      <c r="G63" s="196">
        <v>44</v>
      </c>
      <c r="H63" s="263">
        <v>252564</v>
      </c>
      <c r="I63" s="263">
        <v>224026</v>
      </c>
    </row>
    <row r="64" spans="1:9" ht="15.75" thickBot="1" x14ac:dyDescent="0.3">
      <c r="A64"/>
      <c r="B64" s="197"/>
      <c r="C64" s="188"/>
      <c r="D64" s="188" t="s">
        <v>135</v>
      </c>
      <c r="E64" s="188"/>
      <c r="F64" s="198" t="s">
        <v>207</v>
      </c>
      <c r="G64" s="199">
        <v>45</v>
      </c>
      <c r="H64" s="264">
        <v>112580</v>
      </c>
      <c r="I64" s="264">
        <v>103461</v>
      </c>
    </row>
    <row r="65" spans="1:15" ht="15.75" thickBot="1" x14ac:dyDescent="0.3">
      <c r="A65"/>
      <c r="F65" s="222"/>
    </row>
    <row r="66" spans="1:15" ht="15.75" thickBot="1" x14ac:dyDescent="0.3">
      <c r="A66"/>
      <c r="B66" s="180" t="s">
        <v>72</v>
      </c>
      <c r="C66" s="181"/>
      <c r="D66" s="181"/>
      <c r="E66" s="182"/>
      <c r="F66" s="183" t="s">
        <v>116</v>
      </c>
      <c r="G66" s="184">
        <v>46</v>
      </c>
      <c r="H66" s="185">
        <v>106531</v>
      </c>
      <c r="I66" s="185">
        <v>129974</v>
      </c>
    </row>
    <row r="67" spans="1:15" ht="15.75" thickBot="1" x14ac:dyDescent="0.3">
      <c r="A67"/>
      <c r="B67" s="180"/>
      <c r="C67" s="181" t="s">
        <v>113</v>
      </c>
      <c r="D67" s="181"/>
      <c r="E67" s="182"/>
      <c r="F67" s="183" t="s">
        <v>117</v>
      </c>
      <c r="G67" s="184">
        <v>47</v>
      </c>
      <c r="H67" s="185">
        <v>-113482</v>
      </c>
      <c r="I67" s="185">
        <v>-109454</v>
      </c>
    </row>
    <row r="68" spans="1:15" ht="15.75" thickBot="1" x14ac:dyDescent="0.3">
      <c r="A68"/>
      <c r="F68" s="222"/>
      <c r="H68" s="37" t="s">
        <v>420</v>
      </c>
      <c r="I68" s="37" t="s">
        <v>420</v>
      </c>
    </row>
    <row r="69" spans="1:15" ht="15.75" thickBot="1" x14ac:dyDescent="0.3">
      <c r="A69"/>
      <c r="B69" s="180" t="s">
        <v>110</v>
      </c>
      <c r="C69" s="181"/>
      <c r="D69" s="181"/>
      <c r="E69" s="182"/>
      <c r="F69" s="183" t="s">
        <v>404</v>
      </c>
      <c r="G69" s="184">
        <v>48</v>
      </c>
      <c r="H69" s="192">
        <f>H44-H48+H50-H54+H56-H60+-H62+H66-H67</f>
        <v>622428</v>
      </c>
      <c r="I69" s="192">
        <v>561600</v>
      </c>
    </row>
    <row r="70" spans="1:15" ht="15.75" thickBot="1" x14ac:dyDescent="0.3">
      <c r="A70"/>
      <c r="F70" s="222"/>
    </row>
    <row r="71" spans="1:15" ht="15.75" thickBot="1" x14ac:dyDescent="0.3">
      <c r="A71"/>
      <c r="B71" s="180" t="s">
        <v>118</v>
      </c>
      <c r="C71" s="181"/>
      <c r="D71" s="181"/>
      <c r="E71" s="182"/>
      <c r="F71" s="183" t="s">
        <v>405</v>
      </c>
      <c r="G71" s="184">
        <v>49</v>
      </c>
      <c r="H71" s="192">
        <f>H42+H69</f>
        <v>-2171718</v>
      </c>
      <c r="I71" s="192">
        <v>-1766143</v>
      </c>
    </row>
    <row r="72" spans="1:15" ht="15.75" thickBot="1" x14ac:dyDescent="0.3">
      <c r="A72"/>
      <c r="F72" s="222"/>
    </row>
    <row r="73" spans="1:15" ht="15.75" thickBot="1" x14ac:dyDescent="0.3">
      <c r="A73"/>
      <c r="B73" s="180"/>
      <c r="C73" s="181" t="s">
        <v>114</v>
      </c>
      <c r="D73" s="181"/>
      <c r="E73" s="182"/>
      <c r="F73" s="183" t="s">
        <v>413</v>
      </c>
      <c r="G73" s="184">
        <v>50</v>
      </c>
      <c r="H73" s="192">
        <f>SUM(H74:H75)</f>
        <v>2520</v>
      </c>
      <c r="I73" s="192">
        <v>2520</v>
      </c>
      <c r="O73" s="174"/>
    </row>
    <row r="74" spans="1:15" x14ac:dyDescent="0.25">
      <c r="A74"/>
      <c r="B74" s="193"/>
      <c r="C74" s="187"/>
      <c r="D74" s="202" t="s">
        <v>134</v>
      </c>
      <c r="E74" s="187"/>
      <c r="F74" s="195" t="s">
        <v>414</v>
      </c>
      <c r="G74" s="196">
        <v>51</v>
      </c>
      <c r="H74" s="263">
        <v>2520</v>
      </c>
      <c r="I74" s="263">
        <v>2520</v>
      </c>
    </row>
    <row r="75" spans="1:15" ht="15.75" thickBot="1" x14ac:dyDescent="0.3">
      <c r="A75"/>
      <c r="B75" s="197"/>
      <c r="C75" s="188"/>
      <c r="D75" s="188" t="s">
        <v>135</v>
      </c>
      <c r="E75" s="188"/>
      <c r="F75" s="198" t="s">
        <v>415</v>
      </c>
      <c r="G75" s="199">
        <v>52</v>
      </c>
      <c r="H75" s="263"/>
      <c r="I75" s="264"/>
    </row>
    <row r="76" spans="1:15" ht="15.75" thickBot="1" x14ac:dyDescent="0.3">
      <c r="F76" s="222"/>
    </row>
    <row r="77" spans="1:15" ht="15.75" thickBot="1" x14ac:dyDescent="0.3">
      <c r="B77" s="180" t="s">
        <v>118</v>
      </c>
      <c r="C77" s="181"/>
      <c r="D77" s="181"/>
      <c r="E77" s="182"/>
      <c r="F77" s="183" t="s">
        <v>406</v>
      </c>
      <c r="G77" s="184">
        <v>53</v>
      </c>
      <c r="H77" s="192">
        <f>H71-H73</f>
        <v>-2174238</v>
      </c>
      <c r="I77" s="192">
        <v>-1768663</v>
      </c>
    </row>
    <row r="78" spans="1:15" ht="15.75" thickBot="1" x14ac:dyDescent="0.3">
      <c r="F78" s="222"/>
    </row>
    <row r="79" spans="1:15" ht="15.75" thickBot="1" x14ac:dyDescent="0.3">
      <c r="B79" s="180"/>
      <c r="C79" s="181" t="s">
        <v>115</v>
      </c>
      <c r="D79" s="181"/>
      <c r="E79" s="182"/>
      <c r="F79" s="183" t="s">
        <v>407</v>
      </c>
      <c r="G79" s="184">
        <v>54</v>
      </c>
      <c r="H79" s="185"/>
      <c r="I79" s="185"/>
    </row>
    <row r="80" spans="1:15" ht="15.75" thickBot="1" x14ac:dyDescent="0.3">
      <c r="F80" s="222"/>
    </row>
    <row r="81" spans="2:9" ht="15.75" thickBot="1" x14ac:dyDescent="0.3">
      <c r="B81" s="180" t="s">
        <v>119</v>
      </c>
      <c r="C81" s="181"/>
      <c r="D81" s="181"/>
      <c r="E81" s="182"/>
      <c r="F81" s="183" t="s">
        <v>408</v>
      </c>
      <c r="G81" s="184">
        <v>55</v>
      </c>
      <c r="H81" s="192">
        <f>H77+H79</f>
        <v>-2174238</v>
      </c>
      <c r="I81" s="192">
        <v>-1768663</v>
      </c>
    </row>
    <row r="82" spans="2:9" ht="15.75" thickBot="1" x14ac:dyDescent="0.3">
      <c r="F82" s="222"/>
    </row>
    <row r="83" spans="2:9" ht="15.75" thickBot="1" x14ac:dyDescent="0.3">
      <c r="B83" s="209" t="s">
        <v>110</v>
      </c>
      <c r="C83" s="210"/>
      <c r="D83" s="210"/>
      <c r="E83" s="211"/>
      <c r="F83" s="212" t="s">
        <v>208</v>
      </c>
      <c r="G83" s="213">
        <v>55</v>
      </c>
      <c r="H83" s="214">
        <f>H7+H8+H30+H44+H50+H56+H66</f>
        <v>30744942</v>
      </c>
      <c r="I83" s="214">
        <v>29972848</v>
      </c>
    </row>
  </sheetData>
  <sheetProtection algorithmName="SHA-512" hashValue="6WfWiSujjSyNpz2Xk7RKiCng1uyjOrACBUrAjX7PMkfhTZjOscvrcOHaf3YthtDwwiFcCi5ga++iBwq+Ezv/KA==" saltValue="nBdH2PiO1NwBA8T38VRFZg==" spinCount="100000" sheet="1" objects="1" scenarios="1" selectLockedCells="1" sort="0" autoFilter="0" selectUnlockedCells="1"/>
  <mergeCells count="7">
    <mergeCell ref="B2:F3"/>
    <mergeCell ref="H2:I3"/>
    <mergeCell ref="B4:D6"/>
    <mergeCell ref="F4:F6"/>
    <mergeCell ref="G4:G6"/>
    <mergeCell ref="H4:H6"/>
    <mergeCell ref="I4:I6"/>
  </mergeCells>
  <dataValidations count="1">
    <dataValidation type="whole" allowBlank="1" showInputMessage="1" showErrorMessage="1" errorTitle="POZOR!" error="Je nutné zadat celé číslo, tzn.bez desetinných míst." sqref="H9:I9 H11:I13 H36:I40 H74:I75 H24:I28 H57:I58 H51:I52 H45:I45 H31:I33 H63:I64 I18:I21 H18:H19 H21" xr:uid="{00000000-0002-0000-0300-000000000000}">
      <formula1>-9.99999999999999E+21</formula1>
      <formula2>9.99999999999999E+23</formula2>
    </dataValidation>
  </dataValidations>
  <pageMargins left="0.25" right="0.25" top="0.75" bottom="0.75" header="0.3" footer="0.3"/>
  <pageSetup paperSize="9" scale="8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P104"/>
  <sheetViews>
    <sheetView zoomScale="80" zoomScaleNormal="80" zoomScaleSheetLayoutView="90" workbookViewId="0">
      <selection activeCell="S18" sqref="S18"/>
    </sheetView>
  </sheetViews>
  <sheetFormatPr defaultColWidth="9.140625" defaultRowHeight="15" x14ac:dyDescent="0.25"/>
  <cols>
    <col min="1" max="1" width="9.140625" style="37"/>
    <col min="2" max="6" width="2.7109375" style="37" customWidth="1"/>
    <col min="7" max="7" width="43.7109375" style="37" customWidth="1"/>
    <col min="8" max="8" width="6" style="37" customWidth="1"/>
    <col min="9" max="9" width="13.5703125" style="37" customWidth="1"/>
    <col min="10" max="10" width="13.28515625" style="37" customWidth="1"/>
    <col min="11" max="11" width="12.85546875" style="37" customWidth="1"/>
    <col min="12" max="12" width="13.85546875" style="174" customWidth="1"/>
    <col min="13" max="13" width="13.5703125" style="174" bestFit="1" customWidth="1"/>
    <col min="14" max="14" width="13.140625" style="174" bestFit="1" customWidth="1"/>
    <col min="15" max="15" width="9.140625" style="37"/>
    <col min="16" max="16" width="11.7109375" style="37" bestFit="1" customWidth="1"/>
    <col min="17" max="17" width="10.7109375" style="37" bestFit="1" customWidth="1"/>
    <col min="18" max="16384" width="9.140625" style="37"/>
  </cols>
  <sheetData>
    <row r="1" spans="1:16" ht="15.75" thickBot="1" x14ac:dyDescent="0.3">
      <c r="A1"/>
      <c r="B1"/>
      <c r="C1"/>
      <c r="D1"/>
      <c r="E1"/>
      <c r="F1"/>
      <c r="G1"/>
      <c r="H1"/>
      <c r="I1"/>
      <c r="J1"/>
      <c r="K1"/>
      <c r="L1" s="173"/>
      <c r="M1" s="173"/>
      <c r="N1" s="173"/>
      <c r="O1"/>
    </row>
    <row r="2" spans="1:16" x14ac:dyDescent="0.25">
      <c r="A2"/>
      <c r="B2" s="308" t="str">
        <f>Údaje!C2</f>
        <v>Liberty Ostrava a.s.</v>
      </c>
      <c r="C2" s="309"/>
      <c r="D2" s="309"/>
      <c r="E2" s="309"/>
      <c r="F2" s="309"/>
      <c r="G2" s="310"/>
      <c r="H2" s="314"/>
      <c r="I2" s="308" t="str">
        <f>CONCATENATE("Balance Sheet ", Údaje!C4)</f>
        <v>Balance Sheet 31.01.2024</v>
      </c>
      <c r="J2" s="309"/>
      <c r="K2" s="309"/>
      <c r="L2" s="309"/>
      <c r="M2" s="309"/>
      <c r="N2" s="310"/>
      <c r="O2"/>
    </row>
    <row r="3" spans="1:16" ht="15.75" thickBot="1" x14ac:dyDescent="0.3">
      <c r="A3"/>
      <c r="B3" s="311"/>
      <c r="C3" s="312"/>
      <c r="D3" s="312"/>
      <c r="E3" s="312"/>
      <c r="F3" s="312"/>
      <c r="G3" s="313"/>
      <c r="H3" s="315"/>
      <c r="I3" s="311"/>
      <c r="J3" s="312"/>
      <c r="K3" s="312"/>
      <c r="L3" s="312"/>
      <c r="M3" s="312"/>
      <c r="N3" s="313"/>
      <c r="O3"/>
    </row>
    <row r="4" spans="1:16" x14ac:dyDescent="0.25">
      <c r="A4"/>
      <c r="B4" s="324"/>
      <c r="C4" s="325"/>
      <c r="D4" s="325"/>
      <c r="E4" s="85"/>
      <c r="F4" s="86"/>
      <c r="G4" s="334"/>
      <c r="H4" s="15"/>
      <c r="I4" s="316" t="s">
        <v>418</v>
      </c>
      <c r="J4" s="317"/>
      <c r="K4" s="337"/>
      <c r="L4" s="380" t="s">
        <v>419</v>
      </c>
      <c r="M4" s="381"/>
      <c r="N4" s="382"/>
      <c r="O4"/>
    </row>
    <row r="5" spans="1:16" x14ac:dyDescent="0.25">
      <c r="A5"/>
      <c r="B5" s="326"/>
      <c r="C5" s="327"/>
      <c r="D5" s="327"/>
      <c r="E5" s="76"/>
      <c r="F5" s="87"/>
      <c r="G5" s="335"/>
      <c r="H5" s="42" t="s">
        <v>209</v>
      </c>
      <c r="I5" s="318"/>
      <c r="J5" s="319"/>
      <c r="K5" s="338"/>
      <c r="L5" s="383"/>
      <c r="M5" s="384"/>
      <c r="N5" s="385"/>
      <c r="O5"/>
    </row>
    <row r="6" spans="1:16" x14ac:dyDescent="0.25">
      <c r="A6"/>
      <c r="B6" s="326"/>
      <c r="C6" s="327"/>
      <c r="D6" s="327"/>
      <c r="E6" s="76"/>
      <c r="F6" s="87"/>
      <c r="G6" s="335"/>
      <c r="H6" s="42"/>
      <c r="I6" s="320" t="s">
        <v>210</v>
      </c>
      <c r="J6" s="322" t="s">
        <v>211</v>
      </c>
      <c r="K6" s="341" t="s">
        <v>212</v>
      </c>
      <c r="L6" s="387" t="s">
        <v>210</v>
      </c>
      <c r="M6" s="389" t="s">
        <v>211</v>
      </c>
      <c r="N6" s="391" t="s">
        <v>212</v>
      </c>
      <c r="O6"/>
    </row>
    <row r="7" spans="1:16" ht="15.75" thickBot="1" x14ac:dyDescent="0.3">
      <c r="A7"/>
      <c r="B7" s="328"/>
      <c r="C7" s="329"/>
      <c r="D7" s="329"/>
      <c r="E7" s="88"/>
      <c r="F7" s="89"/>
      <c r="G7" s="336"/>
      <c r="H7" s="43"/>
      <c r="I7" s="321"/>
      <c r="J7" s="323"/>
      <c r="K7" s="386"/>
      <c r="L7" s="388"/>
      <c r="M7" s="390"/>
      <c r="N7" s="392"/>
      <c r="O7"/>
    </row>
    <row r="8" spans="1:16" ht="15.75" thickBot="1" x14ac:dyDescent="0.3">
      <c r="A8"/>
      <c r="B8" s="330"/>
      <c r="C8" s="331"/>
      <c r="D8" s="331"/>
      <c r="E8" s="97"/>
      <c r="F8" s="97"/>
      <c r="G8" s="129" t="s">
        <v>213</v>
      </c>
      <c r="H8" s="96">
        <v>1</v>
      </c>
      <c r="I8" s="12">
        <v>74826190</v>
      </c>
      <c r="J8" s="13">
        <v>-43989768</v>
      </c>
      <c r="K8" s="14">
        <v>30836422</v>
      </c>
      <c r="L8" s="12">
        <v>75122238</v>
      </c>
      <c r="M8" s="13">
        <v>-43908521</v>
      </c>
      <c r="N8" s="279">
        <v>31213717</v>
      </c>
      <c r="O8"/>
      <c r="P8" s="123"/>
    </row>
    <row r="9" spans="1:16" ht="15.75" thickBot="1" x14ac:dyDescent="0.3">
      <c r="A9"/>
      <c r="B9" s="33" t="s">
        <v>5</v>
      </c>
      <c r="C9" s="34"/>
      <c r="D9" s="34"/>
      <c r="E9" s="34"/>
      <c r="F9" s="25"/>
      <c r="G9" s="128" t="s">
        <v>214</v>
      </c>
      <c r="H9" s="44">
        <v>2</v>
      </c>
      <c r="I9" s="45"/>
      <c r="J9" s="46"/>
      <c r="K9" s="289">
        <v>0</v>
      </c>
      <c r="L9" s="45"/>
      <c r="M9" s="46"/>
      <c r="N9" s="289">
        <v>0</v>
      </c>
      <c r="O9"/>
      <c r="P9" s="123"/>
    </row>
    <row r="10" spans="1:16" ht="15.75" thickBot="1" x14ac:dyDescent="0.3">
      <c r="A10"/>
      <c r="B10" s="47"/>
      <c r="C10" s="1"/>
      <c r="D10" s="1"/>
      <c r="E10" s="1"/>
      <c r="F10" s="1"/>
      <c r="G10" s="2"/>
      <c r="H10" s="1"/>
      <c r="I10" s="5"/>
      <c r="J10" s="5"/>
      <c r="K10" s="5"/>
      <c r="L10" s="5"/>
      <c r="M10" s="5"/>
      <c r="N10" s="5"/>
      <c r="O10"/>
      <c r="P10" s="123"/>
    </row>
    <row r="11" spans="1:16" ht="15.75" thickBot="1" x14ac:dyDescent="0.3">
      <c r="A11"/>
      <c r="B11" s="332" t="s">
        <v>7</v>
      </c>
      <c r="C11" s="333"/>
      <c r="D11" s="333"/>
      <c r="E11" s="94"/>
      <c r="F11" s="94"/>
      <c r="G11" s="95" t="s">
        <v>215</v>
      </c>
      <c r="H11" s="96">
        <v>3</v>
      </c>
      <c r="I11" s="12">
        <v>51948697</v>
      </c>
      <c r="J11" s="13">
        <v>-41824262</v>
      </c>
      <c r="K11" s="14">
        <v>10124435</v>
      </c>
      <c r="L11" s="12">
        <v>51946455</v>
      </c>
      <c r="M11" s="13">
        <v>-41762394</v>
      </c>
      <c r="N11" s="14">
        <v>10184061</v>
      </c>
      <c r="O11"/>
      <c r="P11" s="123"/>
    </row>
    <row r="12" spans="1:16" ht="15.75" thickBot="1" x14ac:dyDescent="0.3">
      <c r="A12"/>
      <c r="B12" s="76"/>
      <c r="C12" s="1"/>
      <c r="D12" s="1"/>
      <c r="E12" s="1"/>
      <c r="F12" s="1"/>
      <c r="G12" s="2"/>
      <c r="H12" s="1"/>
      <c r="I12" s="5"/>
      <c r="J12" s="5"/>
      <c r="K12" s="201"/>
      <c r="L12" s="5"/>
      <c r="M12" s="5"/>
      <c r="N12" s="201"/>
      <c r="O12"/>
      <c r="P12" s="123"/>
    </row>
    <row r="13" spans="1:16" ht="15.75" thickBot="1" x14ac:dyDescent="0.3">
      <c r="A13"/>
      <c r="B13" s="93" t="s">
        <v>7</v>
      </c>
      <c r="C13" s="92" t="s">
        <v>8</v>
      </c>
      <c r="D13" s="92"/>
      <c r="E13" s="92"/>
      <c r="F13" s="92"/>
      <c r="G13" s="153" t="s">
        <v>216</v>
      </c>
      <c r="H13" s="91">
        <v>4</v>
      </c>
      <c r="I13" s="12">
        <v>407557</v>
      </c>
      <c r="J13" s="12">
        <v>-373251</v>
      </c>
      <c r="K13" s="14">
        <v>34306</v>
      </c>
      <c r="L13" s="12">
        <v>407186</v>
      </c>
      <c r="M13" s="12">
        <v>-372355</v>
      </c>
      <c r="N13" s="14">
        <v>34831</v>
      </c>
      <c r="O13"/>
      <c r="P13" s="123"/>
    </row>
    <row r="14" spans="1:16" x14ac:dyDescent="0.25">
      <c r="A14"/>
      <c r="B14" s="75" t="s">
        <v>7</v>
      </c>
      <c r="C14" s="1" t="s">
        <v>8</v>
      </c>
      <c r="D14" s="1" t="s">
        <v>134</v>
      </c>
      <c r="E14" s="1"/>
      <c r="F14" s="1"/>
      <c r="G14" s="152" t="s">
        <v>217</v>
      </c>
      <c r="H14" s="22">
        <v>5</v>
      </c>
      <c r="I14" s="39">
        <v>371</v>
      </c>
      <c r="J14" s="6">
        <v>-371</v>
      </c>
      <c r="K14" s="16">
        <v>0</v>
      </c>
      <c r="L14" s="39"/>
      <c r="M14" s="6"/>
      <c r="N14" s="16">
        <v>0</v>
      </c>
      <c r="O14"/>
      <c r="P14" s="123"/>
    </row>
    <row r="15" spans="1:16" x14ac:dyDescent="0.25">
      <c r="A15"/>
      <c r="B15" s="57"/>
      <c r="C15" s="3"/>
      <c r="D15" s="1" t="s">
        <v>135</v>
      </c>
      <c r="E15" s="1"/>
      <c r="F15" s="1"/>
      <c r="G15" s="152" t="s">
        <v>218</v>
      </c>
      <c r="H15" s="22">
        <v>6</v>
      </c>
      <c r="I15" s="39">
        <v>378582</v>
      </c>
      <c r="J15" s="39">
        <v>-372800</v>
      </c>
      <c r="K15" s="16">
        <v>5782</v>
      </c>
      <c r="L15" s="39">
        <v>378582</v>
      </c>
      <c r="M15" s="39">
        <v>-372275</v>
      </c>
      <c r="N15" s="16">
        <v>6307</v>
      </c>
      <c r="O15"/>
      <c r="P15" s="123"/>
    </row>
    <row r="16" spans="1:16" x14ac:dyDescent="0.25">
      <c r="A16"/>
      <c r="B16" s="75"/>
      <c r="C16" s="1"/>
      <c r="D16" s="1"/>
      <c r="E16" s="1" t="s">
        <v>134</v>
      </c>
      <c r="F16" s="1"/>
      <c r="G16" s="132" t="s">
        <v>10</v>
      </c>
      <c r="H16" s="22">
        <v>7</v>
      </c>
      <c r="I16" s="99">
        <v>374051</v>
      </c>
      <c r="J16" s="100">
        <v>-369186</v>
      </c>
      <c r="K16" s="101">
        <v>4865</v>
      </c>
      <c r="L16" s="99">
        <v>374051</v>
      </c>
      <c r="M16" s="100">
        <v>-368722</v>
      </c>
      <c r="N16" s="101">
        <v>5329</v>
      </c>
      <c r="O16"/>
      <c r="P16" s="123"/>
    </row>
    <row r="17" spans="1:16" x14ac:dyDescent="0.25">
      <c r="A17"/>
      <c r="B17" s="75"/>
      <c r="C17" s="1"/>
      <c r="D17" s="1"/>
      <c r="E17" s="1" t="s">
        <v>135</v>
      </c>
      <c r="F17" s="1"/>
      <c r="G17" s="132" t="s">
        <v>219</v>
      </c>
      <c r="H17" s="22">
        <v>8</v>
      </c>
      <c r="I17" s="99">
        <v>4531</v>
      </c>
      <c r="J17" s="100">
        <v>-3614</v>
      </c>
      <c r="K17" s="101">
        <v>917</v>
      </c>
      <c r="L17" s="99">
        <v>4531</v>
      </c>
      <c r="M17" s="100">
        <v>-3553</v>
      </c>
      <c r="N17" s="101">
        <v>978</v>
      </c>
      <c r="O17"/>
      <c r="P17" s="123"/>
    </row>
    <row r="18" spans="1:16" x14ac:dyDescent="0.25">
      <c r="A18"/>
      <c r="B18" s="75"/>
      <c r="C18" s="1"/>
      <c r="D18" s="1" t="s">
        <v>136</v>
      </c>
      <c r="E18" s="1"/>
      <c r="F18" s="1"/>
      <c r="G18" s="152" t="s">
        <v>12</v>
      </c>
      <c r="H18" s="22">
        <v>9</v>
      </c>
      <c r="I18" s="39"/>
      <c r="J18" s="6"/>
      <c r="K18" s="16">
        <v>0</v>
      </c>
      <c r="L18" s="39"/>
      <c r="M18" s="6"/>
      <c r="N18" s="16">
        <v>0</v>
      </c>
      <c r="O18"/>
      <c r="P18" s="123"/>
    </row>
    <row r="19" spans="1:16" x14ac:dyDescent="0.25">
      <c r="A19"/>
      <c r="B19" s="75"/>
      <c r="C19" s="1"/>
      <c r="D19" s="1" t="s">
        <v>137</v>
      </c>
      <c r="E19" s="1"/>
      <c r="F19" s="1"/>
      <c r="G19" s="152" t="s">
        <v>220</v>
      </c>
      <c r="H19" s="22">
        <v>10</v>
      </c>
      <c r="I19" s="39"/>
      <c r="J19" s="6"/>
      <c r="K19" s="16">
        <v>0</v>
      </c>
      <c r="L19" s="39"/>
      <c r="M19" s="6"/>
      <c r="N19" s="16">
        <v>0</v>
      </c>
      <c r="O19"/>
      <c r="P19" s="123"/>
    </row>
    <row r="20" spans="1:16" ht="22.5" x14ac:dyDescent="0.25">
      <c r="A20"/>
      <c r="B20" s="57"/>
      <c r="C20" s="3"/>
      <c r="D20" s="1" t="s">
        <v>138</v>
      </c>
      <c r="E20" s="1"/>
      <c r="F20" s="1"/>
      <c r="G20" s="138" t="s">
        <v>221</v>
      </c>
      <c r="H20" s="22">
        <v>11</v>
      </c>
      <c r="I20" s="39">
        <v>28604</v>
      </c>
      <c r="J20" s="39">
        <v>-80</v>
      </c>
      <c r="K20" s="16">
        <v>28524</v>
      </c>
      <c r="L20" s="39">
        <v>28604</v>
      </c>
      <c r="M20" s="39">
        <v>-80</v>
      </c>
      <c r="N20" s="16">
        <v>28524</v>
      </c>
      <c r="O20"/>
      <c r="P20" s="123"/>
    </row>
    <row r="21" spans="1:16" x14ac:dyDescent="0.25">
      <c r="A21"/>
      <c r="B21" s="75"/>
      <c r="C21" s="1"/>
      <c r="D21" s="1"/>
      <c r="E21" s="1" t="s">
        <v>134</v>
      </c>
      <c r="F21" s="1"/>
      <c r="G21" s="132" t="s">
        <v>222</v>
      </c>
      <c r="H21" s="22">
        <v>12</v>
      </c>
      <c r="I21" s="99"/>
      <c r="J21" s="100"/>
      <c r="K21" s="101">
        <v>0</v>
      </c>
      <c r="L21" s="99"/>
      <c r="M21" s="100"/>
      <c r="N21" s="101">
        <v>0</v>
      </c>
      <c r="O21"/>
      <c r="P21" s="123"/>
    </row>
    <row r="22" spans="1:16" ht="15.75" thickBot="1" x14ac:dyDescent="0.3">
      <c r="A22"/>
      <c r="B22" s="77"/>
      <c r="C22" s="48"/>
      <c r="D22" s="48"/>
      <c r="E22" s="48" t="s">
        <v>135</v>
      </c>
      <c r="F22" s="48"/>
      <c r="G22" s="133" t="s">
        <v>223</v>
      </c>
      <c r="H22" s="23">
        <v>13</v>
      </c>
      <c r="I22" s="102">
        <v>28604</v>
      </c>
      <c r="J22" s="103">
        <v>-80</v>
      </c>
      <c r="K22" s="104">
        <v>28524</v>
      </c>
      <c r="L22" s="102">
        <v>28604</v>
      </c>
      <c r="M22" s="103">
        <v>-80</v>
      </c>
      <c r="N22" s="104">
        <v>28524</v>
      </c>
      <c r="O22"/>
      <c r="P22" s="123"/>
    </row>
    <row r="23" spans="1:16" ht="15.75" thickBot="1" x14ac:dyDescent="0.3">
      <c r="A23"/>
      <c r="B23" s="47"/>
      <c r="C23" s="1"/>
      <c r="D23" s="1"/>
      <c r="E23" s="1"/>
      <c r="F23" s="1"/>
      <c r="G23" s="2"/>
      <c r="H23" s="1"/>
      <c r="I23" s="5"/>
      <c r="J23" s="5"/>
      <c r="K23" s="5"/>
      <c r="L23" s="5"/>
      <c r="M23" s="5"/>
      <c r="N23" s="5"/>
      <c r="O23"/>
      <c r="P23" s="123"/>
    </row>
    <row r="24" spans="1:16" ht="15.75" thickBot="1" x14ac:dyDescent="0.3">
      <c r="A24"/>
      <c r="B24" s="93" t="s">
        <v>7</v>
      </c>
      <c r="C24" s="92" t="s">
        <v>15</v>
      </c>
      <c r="D24" s="92"/>
      <c r="E24" s="92"/>
      <c r="F24" s="92"/>
      <c r="G24" s="153" t="s">
        <v>224</v>
      </c>
      <c r="H24" s="96">
        <v>14</v>
      </c>
      <c r="I24" s="12">
        <v>50744131</v>
      </c>
      <c r="J24" s="12">
        <v>-41329991</v>
      </c>
      <c r="K24" s="215">
        <v>9414140</v>
      </c>
      <c r="L24" s="12">
        <v>50742260</v>
      </c>
      <c r="M24" s="12">
        <v>-41269019</v>
      </c>
      <c r="N24" s="215">
        <v>9473241</v>
      </c>
      <c r="O24"/>
      <c r="P24" s="123"/>
    </row>
    <row r="25" spans="1:16" x14ac:dyDescent="0.25">
      <c r="A25"/>
      <c r="B25" s="75" t="s">
        <v>7</v>
      </c>
      <c r="C25" s="1" t="s">
        <v>15</v>
      </c>
      <c r="D25" s="1" t="s">
        <v>134</v>
      </c>
      <c r="E25" s="1"/>
      <c r="F25" s="1"/>
      <c r="G25" s="131" t="s">
        <v>225</v>
      </c>
      <c r="H25" s="31">
        <v>15</v>
      </c>
      <c r="I25" s="38">
        <v>14315716</v>
      </c>
      <c r="J25" s="38">
        <v>-10429001</v>
      </c>
      <c r="K25" s="254">
        <v>3886715</v>
      </c>
      <c r="L25" s="38">
        <v>14315716</v>
      </c>
      <c r="M25" s="38">
        <v>-10414307</v>
      </c>
      <c r="N25" s="254">
        <v>3901409</v>
      </c>
      <c r="O25"/>
      <c r="P25" s="123"/>
    </row>
    <row r="26" spans="1:16" x14ac:dyDescent="0.25">
      <c r="A26"/>
      <c r="B26" s="75"/>
      <c r="C26" s="1"/>
      <c r="D26" s="1"/>
      <c r="E26" s="1" t="s">
        <v>134</v>
      </c>
      <c r="F26" s="1"/>
      <c r="G26" s="132" t="s">
        <v>226</v>
      </c>
      <c r="H26" s="22">
        <v>16</v>
      </c>
      <c r="I26" s="99">
        <v>1221790</v>
      </c>
      <c r="J26" s="100"/>
      <c r="K26" s="255">
        <v>1221790</v>
      </c>
      <c r="L26" s="99">
        <v>1221790</v>
      </c>
      <c r="M26" s="100"/>
      <c r="N26" s="255">
        <v>1221790</v>
      </c>
      <c r="O26"/>
      <c r="P26" s="123"/>
    </row>
    <row r="27" spans="1:16" x14ac:dyDescent="0.25">
      <c r="A27"/>
      <c r="B27" s="75"/>
      <c r="C27" s="1"/>
      <c r="D27" s="1"/>
      <c r="E27" s="1" t="s">
        <v>135</v>
      </c>
      <c r="F27" s="1"/>
      <c r="G27" s="132" t="s">
        <v>227</v>
      </c>
      <c r="H27" s="22">
        <v>17</v>
      </c>
      <c r="I27" s="99">
        <v>13093926</v>
      </c>
      <c r="J27" s="100">
        <v>-10429001</v>
      </c>
      <c r="K27" s="255">
        <v>2664925</v>
      </c>
      <c r="L27" s="99">
        <v>13093926</v>
      </c>
      <c r="M27" s="100">
        <v>-10414307</v>
      </c>
      <c r="N27" s="255">
        <v>2679619</v>
      </c>
      <c r="O27"/>
      <c r="P27" s="123"/>
    </row>
    <row r="28" spans="1:16" ht="22.5" x14ac:dyDescent="0.25">
      <c r="A28"/>
      <c r="B28" s="75"/>
      <c r="C28" s="1"/>
      <c r="D28" s="1" t="s">
        <v>135</v>
      </c>
      <c r="E28" s="1"/>
      <c r="F28" s="1"/>
      <c r="G28" s="138" t="s">
        <v>228</v>
      </c>
      <c r="H28" s="22">
        <v>18</v>
      </c>
      <c r="I28" s="39">
        <v>34727113</v>
      </c>
      <c r="J28" s="6">
        <v>-30838672</v>
      </c>
      <c r="K28" s="218">
        <v>3888441</v>
      </c>
      <c r="L28" s="39">
        <v>34727113</v>
      </c>
      <c r="M28" s="6">
        <v>-30792393</v>
      </c>
      <c r="N28" s="218">
        <v>3934720</v>
      </c>
      <c r="O28"/>
      <c r="P28" s="123"/>
    </row>
    <row r="29" spans="1:16" x14ac:dyDescent="0.25">
      <c r="A29"/>
      <c r="B29" s="75"/>
      <c r="C29" s="1"/>
      <c r="D29" s="1" t="s">
        <v>136</v>
      </c>
      <c r="E29" s="1"/>
      <c r="F29" s="1"/>
      <c r="G29" s="152" t="s">
        <v>229</v>
      </c>
      <c r="H29" s="22">
        <v>19</v>
      </c>
      <c r="I29" s="39"/>
      <c r="J29" s="6"/>
      <c r="K29" s="218">
        <v>0</v>
      </c>
      <c r="L29" s="39"/>
      <c r="M29" s="6"/>
      <c r="N29" s="218">
        <v>0</v>
      </c>
      <c r="O29"/>
      <c r="P29" s="123"/>
    </row>
    <row r="30" spans="1:16" x14ac:dyDescent="0.25">
      <c r="A30"/>
      <c r="B30" s="75"/>
      <c r="C30" s="1"/>
      <c r="D30" s="1" t="s">
        <v>137</v>
      </c>
      <c r="E30" s="1"/>
      <c r="F30" s="1"/>
      <c r="G30" s="152" t="s">
        <v>230</v>
      </c>
      <c r="H30" s="22">
        <v>20</v>
      </c>
      <c r="I30" s="39">
        <v>1448</v>
      </c>
      <c r="J30" s="39">
        <v>0</v>
      </c>
      <c r="K30" s="218">
        <v>1448</v>
      </c>
      <c r="L30" s="39">
        <v>1448</v>
      </c>
      <c r="M30" s="39">
        <v>0</v>
      </c>
      <c r="N30" s="218">
        <v>1448</v>
      </c>
      <c r="O30"/>
      <c r="P30" s="123"/>
    </row>
    <row r="31" spans="1:16" x14ac:dyDescent="0.25">
      <c r="A31"/>
      <c r="B31" s="75"/>
      <c r="C31" s="1"/>
      <c r="D31" s="1"/>
      <c r="E31" s="1" t="s">
        <v>134</v>
      </c>
      <c r="F31" s="1"/>
      <c r="G31" s="132" t="s">
        <v>231</v>
      </c>
      <c r="H31" s="22">
        <v>21</v>
      </c>
      <c r="I31" s="99"/>
      <c r="J31" s="100"/>
      <c r="K31" s="255">
        <v>0</v>
      </c>
      <c r="L31" s="99"/>
      <c r="M31" s="100"/>
      <c r="N31" s="255">
        <v>0</v>
      </c>
      <c r="O31"/>
      <c r="P31" s="123"/>
    </row>
    <row r="32" spans="1:16" x14ac:dyDescent="0.25">
      <c r="A32"/>
      <c r="B32" s="75"/>
      <c r="C32" s="1"/>
      <c r="D32" s="1"/>
      <c r="E32" s="1" t="s">
        <v>135</v>
      </c>
      <c r="F32" s="1"/>
      <c r="G32" s="132" t="s">
        <v>232</v>
      </c>
      <c r="H32" s="22">
        <v>22</v>
      </c>
      <c r="I32" s="99"/>
      <c r="J32" s="100"/>
      <c r="K32" s="255">
        <v>0</v>
      </c>
      <c r="L32" s="99"/>
      <c r="M32" s="100"/>
      <c r="N32" s="255">
        <v>0</v>
      </c>
      <c r="O32"/>
      <c r="P32" s="123"/>
    </row>
    <row r="33" spans="1:16" x14ac:dyDescent="0.25">
      <c r="A33"/>
      <c r="B33" s="75"/>
      <c r="C33" s="1"/>
      <c r="D33" s="1"/>
      <c r="E33" s="1" t="s">
        <v>136</v>
      </c>
      <c r="F33" s="1"/>
      <c r="G33" s="132" t="s">
        <v>230</v>
      </c>
      <c r="H33" s="22">
        <v>23</v>
      </c>
      <c r="I33" s="99">
        <v>1448</v>
      </c>
      <c r="J33" s="100"/>
      <c r="K33" s="255">
        <v>1448</v>
      </c>
      <c r="L33" s="99">
        <v>1448</v>
      </c>
      <c r="M33" s="100"/>
      <c r="N33" s="255">
        <v>1448</v>
      </c>
      <c r="O33"/>
      <c r="P33" s="123"/>
    </row>
    <row r="34" spans="1:16" ht="22.5" x14ac:dyDescent="0.25">
      <c r="A34"/>
      <c r="B34" s="75"/>
      <c r="C34" s="1"/>
      <c r="D34" s="1" t="s">
        <v>138</v>
      </c>
      <c r="E34" s="1"/>
      <c r="F34" s="1"/>
      <c r="G34" s="138" t="s">
        <v>233</v>
      </c>
      <c r="H34" s="22">
        <v>24</v>
      </c>
      <c r="I34" s="39">
        <v>1699854</v>
      </c>
      <c r="J34" s="39">
        <v>-62318</v>
      </c>
      <c r="K34" s="218">
        <v>1637536</v>
      </c>
      <c r="L34" s="39">
        <v>1697983</v>
      </c>
      <c r="M34" s="39">
        <v>-62319</v>
      </c>
      <c r="N34" s="218">
        <v>1635664</v>
      </c>
      <c r="O34"/>
      <c r="P34" s="123"/>
    </row>
    <row r="35" spans="1:16" x14ac:dyDescent="0.25">
      <c r="A35"/>
      <c r="B35" s="75"/>
      <c r="C35" s="1"/>
      <c r="D35" s="1"/>
      <c r="E35" s="1" t="s">
        <v>134</v>
      </c>
      <c r="F35" s="1"/>
      <c r="G35" s="132" t="s">
        <v>234</v>
      </c>
      <c r="H35" s="22">
        <v>25</v>
      </c>
      <c r="I35" s="99">
        <v>287909</v>
      </c>
      <c r="J35" s="100">
        <v>-26664</v>
      </c>
      <c r="K35" s="255">
        <v>261245</v>
      </c>
      <c r="L35" s="99">
        <v>306620</v>
      </c>
      <c r="M35" s="100">
        <v>-26664</v>
      </c>
      <c r="N35" s="255">
        <v>279956</v>
      </c>
      <c r="O35"/>
      <c r="P35" s="123"/>
    </row>
    <row r="36" spans="1:16" ht="15.75" thickBot="1" x14ac:dyDescent="0.3">
      <c r="A36"/>
      <c r="B36" s="77"/>
      <c r="C36" s="48"/>
      <c r="D36" s="48"/>
      <c r="E36" s="48" t="s">
        <v>135</v>
      </c>
      <c r="F36" s="48"/>
      <c r="G36" s="133" t="s">
        <v>235</v>
      </c>
      <c r="H36" s="23">
        <v>26</v>
      </c>
      <c r="I36" s="102">
        <v>1411945</v>
      </c>
      <c r="J36" s="103">
        <v>-35654</v>
      </c>
      <c r="K36" s="221">
        <v>1376291</v>
      </c>
      <c r="L36" s="102">
        <v>1391363</v>
      </c>
      <c r="M36" s="103">
        <v>-35655</v>
      </c>
      <c r="N36" s="221">
        <v>1355708</v>
      </c>
      <c r="O36"/>
      <c r="P36" s="123"/>
    </row>
    <row r="37" spans="1:16" ht="15.75" thickBot="1" x14ac:dyDescent="0.3">
      <c r="A37"/>
      <c r="B37" s="76"/>
      <c r="C37" s="1"/>
      <c r="D37" s="1"/>
      <c r="E37" s="1"/>
      <c r="F37" s="1"/>
      <c r="G37" s="2"/>
      <c r="H37" s="1"/>
      <c r="I37" s="5"/>
      <c r="J37" s="5"/>
      <c r="K37" s="5"/>
      <c r="L37" s="5"/>
      <c r="M37" s="5"/>
      <c r="N37" s="5"/>
      <c r="O37"/>
      <c r="P37" s="123"/>
    </row>
    <row r="38" spans="1:16" ht="15.75" thickBot="1" x14ac:dyDescent="0.3">
      <c r="A38"/>
      <c r="B38" s="93" t="s">
        <v>7</v>
      </c>
      <c r="C38" s="92" t="s">
        <v>22</v>
      </c>
      <c r="D38" s="92"/>
      <c r="E38" s="92"/>
      <c r="F38" s="92"/>
      <c r="G38" s="153" t="s">
        <v>236</v>
      </c>
      <c r="H38" s="96">
        <v>27</v>
      </c>
      <c r="I38" s="12">
        <v>797009</v>
      </c>
      <c r="J38" s="12">
        <v>-121020</v>
      </c>
      <c r="K38" s="12">
        <v>675989</v>
      </c>
      <c r="L38" s="12">
        <v>797009</v>
      </c>
      <c r="M38" s="12">
        <v>-121020</v>
      </c>
      <c r="N38" s="12">
        <v>675989</v>
      </c>
      <c r="O38"/>
      <c r="P38" s="123"/>
    </row>
    <row r="39" spans="1:16" x14ac:dyDescent="0.25">
      <c r="A39"/>
      <c r="B39" s="75" t="s">
        <v>7</v>
      </c>
      <c r="C39" s="1" t="s">
        <v>22</v>
      </c>
      <c r="D39" s="1" t="s">
        <v>134</v>
      </c>
      <c r="E39" s="1"/>
      <c r="F39" s="1"/>
      <c r="G39" s="154" t="s">
        <v>237</v>
      </c>
      <c r="H39" s="31">
        <v>28</v>
      </c>
      <c r="I39" s="38">
        <v>549236</v>
      </c>
      <c r="J39" s="7">
        <v>-16742</v>
      </c>
      <c r="K39" s="18">
        <v>532494</v>
      </c>
      <c r="L39" s="38">
        <v>549236</v>
      </c>
      <c r="M39" s="7">
        <v>-16742</v>
      </c>
      <c r="N39" s="18">
        <v>532494</v>
      </c>
      <c r="O39"/>
      <c r="P39" s="123"/>
    </row>
    <row r="40" spans="1:16" x14ac:dyDescent="0.25">
      <c r="A40"/>
      <c r="B40" s="75"/>
      <c r="C40" s="1"/>
      <c r="D40" s="1" t="s">
        <v>135</v>
      </c>
      <c r="E40" s="1"/>
      <c r="F40" s="1"/>
      <c r="G40" s="154" t="s">
        <v>238</v>
      </c>
      <c r="H40" s="31">
        <v>29</v>
      </c>
      <c r="I40" s="39"/>
      <c r="J40" s="6"/>
      <c r="K40" s="16">
        <v>0</v>
      </c>
      <c r="L40" s="39"/>
      <c r="M40" s="6"/>
      <c r="N40" s="16">
        <v>0</v>
      </c>
      <c r="O40"/>
      <c r="P40" s="123"/>
    </row>
    <row r="41" spans="1:16" x14ac:dyDescent="0.25">
      <c r="A41"/>
      <c r="B41" s="75"/>
      <c r="C41" s="1"/>
      <c r="D41" s="1" t="s">
        <v>136</v>
      </c>
      <c r="E41" s="1"/>
      <c r="F41" s="1"/>
      <c r="G41" s="155" t="s">
        <v>239</v>
      </c>
      <c r="H41" s="22">
        <v>30</v>
      </c>
      <c r="I41" s="39">
        <v>129862</v>
      </c>
      <c r="J41" s="6">
        <v>-8879</v>
      </c>
      <c r="K41" s="18">
        <v>120983</v>
      </c>
      <c r="L41" s="39">
        <v>129862</v>
      </c>
      <c r="M41" s="6">
        <v>-8880</v>
      </c>
      <c r="N41" s="18">
        <v>120982</v>
      </c>
      <c r="O41"/>
      <c r="P41" s="123"/>
    </row>
    <row r="42" spans="1:16" x14ac:dyDescent="0.25">
      <c r="A42"/>
      <c r="B42" s="75"/>
      <c r="C42" s="1"/>
      <c r="D42" s="1" t="s">
        <v>137</v>
      </c>
      <c r="E42" s="1"/>
      <c r="F42" s="1"/>
      <c r="G42" s="155" t="s">
        <v>240</v>
      </c>
      <c r="H42" s="22">
        <v>31</v>
      </c>
      <c r="I42" s="39"/>
      <c r="J42" s="6"/>
      <c r="K42" s="18">
        <v>0</v>
      </c>
      <c r="L42" s="39"/>
      <c r="M42" s="6"/>
      <c r="N42" s="18">
        <v>0</v>
      </c>
      <c r="O42"/>
      <c r="P42" s="123"/>
    </row>
    <row r="43" spans="1:16" x14ac:dyDescent="0.25">
      <c r="A43"/>
      <c r="B43" s="75"/>
      <c r="C43" s="1"/>
      <c r="D43" s="1" t="s">
        <v>138</v>
      </c>
      <c r="E43" s="1"/>
      <c r="F43" s="1"/>
      <c r="G43" s="155" t="s">
        <v>241</v>
      </c>
      <c r="H43" s="22">
        <v>32</v>
      </c>
      <c r="I43" s="39">
        <v>117911</v>
      </c>
      <c r="J43" s="6">
        <v>-95399</v>
      </c>
      <c r="K43" s="18">
        <v>22512</v>
      </c>
      <c r="L43" s="39">
        <v>117911</v>
      </c>
      <c r="M43" s="6">
        <v>-95398</v>
      </c>
      <c r="N43" s="18">
        <v>22513</v>
      </c>
      <c r="O43"/>
      <c r="P43" s="123"/>
    </row>
    <row r="44" spans="1:16" x14ac:dyDescent="0.25">
      <c r="A44"/>
      <c r="B44" s="75"/>
      <c r="C44" s="1"/>
      <c r="D44" s="1" t="s">
        <v>139</v>
      </c>
      <c r="E44" s="1"/>
      <c r="F44" s="1"/>
      <c r="G44" s="156" t="s">
        <v>242</v>
      </c>
      <c r="H44" s="22">
        <v>33</v>
      </c>
      <c r="I44" s="39"/>
      <c r="J44" s="6"/>
      <c r="K44" s="18">
        <v>0</v>
      </c>
      <c r="L44" s="39"/>
      <c r="M44" s="6"/>
      <c r="N44" s="18">
        <v>0</v>
      </c>
      <c r="O44"/>
      <c r="P44" s="123"/>
    </row>
    <row r="45" spans="1:16" x14ac:dyDescent="0.25">
      <c r="A45"/>
      <c r="B45" s="75"/>
      <c r="C45" s="1"/>
      <c r="D45" s="1" t="s">
        <v>154</v>
      </c>
      <c r="E45" s="1"/>
      <c r="F45" s="1"/>
      <c r="G45" s="156" t="s">
        <v>243</v>
      </c>
      <c r="H45" s="22">
        <v>34</v>
      </c>
      <c r="I45" s="39">
        <v>0</v>
      </c>
      <c r="J45" s="39">
        <v>0</v>
      </c>
      <c r="K45" s="18">
        <v>0</v>
      </c>
      <c r="L45" s="39">
        <v>0</v>
      </c>
      <c r="M45" s="39">
        <v>0</v>
      </c>
      <c r="N45" s="18">
        <v>0</v>
      </c>
      <c r="O45"/>
      <c r="P45" s="123"/>
    </row>
    <row r="46" spans="1:16" x14ac:dyDescent="0.25">
      <c r="A46"/>
      <c r="B46" s="75"/>
      <c r="C46" s="1"/>
      <c r="D46" s="1"/>
      <c r="E46" s="1" t="s">
        <v>134</v>
      </c>
      <c r="F46" s="1"/>
      <c r="G46" s="158" t="s">
        <v>244</v>
      </c>
      <c r="H46" s="22">
        <v>35</v>
      </c>
      <c r="I46" s="99"/>
      <c r="J46" s="100"/>
      <c r="K46" s="105">
        <v>0</v>
      </c>
      <c r="L46" s="99"/>
      <c r="M46" s="100"/>
      <c r="N46" s="105">
        <v>0</v>
      </c>
      <c r="O46"/>
      <c r="P46" s="123"/>
    </row>
    <row r="47" spans="1:16" ht="15.75" thickBot="1" x14ac:dyDescent="0.3">
      <c r="A47"/>
      <c r="B47" s="77"/>
      <c r="C47" s="48"/>
      <c r="D47" s="48"/>
      <c r="E47" s="48" t="s">
        <v>135</v>
      </c>
      <c r="F47" s="48"/>
      <c r="G47" s="159" t="s">
        <v>245</v>
      </c>
      <c r="H47" s="23">
        <v>36</v>
      </c>
      <c r="I47" s="102"/>
      <c r="J47" s="103"/>
      <c r="K47" s="106">
        <v>0</v>
      </c>
      <c r="L47" s="102"/>
      <c r="M47" s="103"/>
      <c r="N47" s="106">
        <v>0</v>
      </c>
      <c r="O47"/>
      <c r="P47" s="123"/>
    </row>
    <row r="48" spans="1:16" ht="15.75" thickBot="1" x14ac:dyDescent="0.3">
      <c r="A48"/>
      <c r="B48" s="76"/>
      <c r="C48" s="1"/>
      <c r="D48" s="1"/>
      <c r="E48" s="1"/>
      <c r="F48" s="1"/>
      <c r="G48" s="2"/>
      <c r="H48" s="1"/>
      <c r="I48" s="5"/>
      <c r="J48" s="5"/>
      <c r="K48" s="5"/>
      <c r="L48" s="5"/>
      <c r="M48" s="5"/>
      <c r="N48" s="5"/>
      <c r="O48"/>
      <c r="P48" s="123"/>
    </row>
    <row r="49" spans="1:16" ht="15.75" thickBot="1" x14ac:dyDescent="0.3">
      <c r="A49"/>
      <c r="B49" s="78" t="s">
        <v>7</v>
      </c>
      <c r="C49" s="25" t="s">
        <v>47</v>
      </c>
      <c r="D49" s="25">
        <v>1</v>
      </c>
      <c r="E49" s="25"/>
      <c r="F49" s="25"/>
      <c r="G49" s="29" t="s">
        <v>58</v>
      </c>
      <c r="H49" s="27">
        <v>37</v>
      </c>
      <c r="I49" s="50"/>
      <c r="J49" s="51"/>
      <c r="K49" s="30">
        <v>0</v>
      </c>
      <c r="L49" s="50"/>
      <c r="M49" s="51"/>
      <c r="N49" s="30">
        <v>0</v>
      </c>
      <c r="O49"/>
      <c r="P49" s="123"/>
    </row>
    <row r="50" spans="1:16" ht="15.75" thickBot="1" x14ac:dyDescent="0.3">
      <c r="A50"/>
      <c r="B50" s="78" t="s">
        <v>7</v>
      </c>
      <c r="C50" s="25" t="s">
        <v>47</v>
      </c>
      <c r="D50" s="25">
        <v>2</v>
      </c>
      <c r="E50" s="34"/>
      <c r="F50" s="34"/>
      <c r="G50" s="35" t="s">
        <v>59</v>
      </c>
      <c r="H50" s="36">
        <v>38</v>
      </c>
      <c r="I50" s="52"/>
      <c r="J50" s="53"/>
      <c r="K50" s="30">
        <v>0</v>
      </c>
      <c r="L50" s="52"/>
      <c r="M50" s="53"/>
      <c r="N50" s="30">
        <v>0</v>
      </c>
      <c r="O50"/>
      <c r="P50" s="123"/>
    </row>
    <row r="51" spans="1:16" ht="15.75" thickBot="1" x14ac:dyDescent="0.3">
      <c r="A51"/>
      <c r="B51" s="33" t="s">
        <v>7</v>
      </c>
      <c r="C51" s="34" t="s">
        <v>55</v>
      </c>
      <c r="D51" s="34"/>
      <c r="E51" s="34"/>
      <c r="F51" s="34"/>
      <c r="G51" s="54" t="s">
        <v>56</v>
      </c>
      <c r="H51" s="36">
        <v>39</v>
      </c>
      <c r="I51" s="52"/>
      <c r="J51" s="53"/>
      <c r="K51" s="28">
        <v>0</v>
      </c>
      <c r="L51" s="52"/>
      <c r="M51" s="53"/>
      <c r="N51" s="28">
        <v>0</v>
      </c>
      <c r="O51"/>
      <c r="P51" s="123"/>
    </row>
    <row r="52" spans="1:16" ht="15.75" thickBot="1" x14ac:dyDescent="0.3">
      <c r="A52"/>
      <c r="B52" s="76"/>
      <c r="C52" s="1"/>
      <c r="D52" s="1"/>
      <c r="E52" s="1"/>
      <c r="F52" s="1"/>
      <c r="G52" s="2"/>
      <c r="H52" s="1"/>
      <c r="I52" s="5"/>
      <c r="J52" s="5"/>
      <c r="K52" s="55"/>
      <c r="L52" s="5"/>
      <c r="M52" s="5"/>
      <c r="N52" s="55"/>
      <c r="O52"/>
      <c r="P52" s="123"/>
    </row>
    <row r="53" spans="1:16" ht="15.75" thickBot="1" x14ac:dyDescent="0.3">
      <c r="A53"/>
      <c r="B53" s="93" t="s">
        <v>27</v>
      </c>
      <c r="C53" s="92"/>
      <c r="D53" s="92"/>
      <c r="E53" s="92"/>
      <c r="F53" s="92"/>
      <c r="G53" s="95" t="s">
        <v>246</v>
      </c>
      <c r="H53" s="96">
        <v>37</v>
      </c>
      <c r="I53" s="12">
        <v>22846008</v>
      </c>
      <c r="J53" s="12">
        <v>-2165506</v>
      </c>
      <c r="K53" s="215">
        <v>20680502</v>
      </c>
      <c r="L53" s="12">
        <v>23144481</v>
      </c>
      <c r="M53" s="12">
        <v>-2146127</v>
      </c>
      <c r="N53" s="215">
        <v>20998354</v>
      </c>
      <c r="O53"/>
      <c r="P53" s="123"/>
    </row>
    <row r="54" spans="1:16" ht="15.75" thickBot="1" x14ac:dyDescent="0.3">
      <c r="A54"/>
      <c r="B54" s="76"/>
      <c r="C54" s="1"/>
      <c r="D54" s="1"/>
      <c r="E54" s="1"/>
      <c r="F54" s="1"/>
      <c r="G54" s="2"/>
      <c r="H54" s="1"/>
      <c r="I54" s="5"/>
      <c r="J54" s="5"/>
      <c r="K54" s="5"/>
      <c r="L54" s="5"/>
      <c r="M54" s="5"/>
      <c r="N54" s="5"/>
      <c r="O54"/>
      <c r="P54" s="123"/>
    </row>
    <row r="55" spans="1:16" ht="15.75" thickBot="1" x14ac:dyDescent="0.3">
      <c r="A55"/>
      <c r="B55" s="93" t="s">
        <v>27</v>
      </c>
      <c r="C55" s="92" t="s">
        <v>8</v>
      </c>
      <c r="D55" s="92"/>
      <c r="E55" s="92"/>
      <c r="F55" s="92"/>
      <c r="G55" s="95" t="s">
        <v>247</v>
      </c>
      <c r="H55" s="96">
        <v>38</v>
      </c>
      <c r="I55" s="12">
        <v>5910612</v>
      </c>
      <c r="J55" s="12">
        <v>-1519692</v>
      </c>
      <c r="K55" s="14">
        <v>4390920</v>
      </c>
      <c r="L55" s="12">
        <v>6318108</v>
      </c>
      <c r="M55" s="12">
        <v>-1500313</v>
      </c>
      <c r="N55" s="14">
        <v>4817795</v>
      </c>
      <c r="O55"/>
      <c r="P55" s="123"/>
    </row>
    <row r="56" spans="1:16" x14ac:dyDescent="0.25">
      <c r="A56"/>
      <c r="B56" s="75" t="s">
        <v>27</v>
      </c>
      <c r="C56" s="1" t="s">
        <v>8</v>
      </c>
      <c r="D56" s="1" t="s">
        <v>134</v>
      </c>
      <c r="E56" s="1"/>
      <c r="F56" s="1"/>
      <c r="G56" s="154" t="s">
        <v>248</v>
      </c>
      <c r="H56" s="31">
        <v>39</v>
      </c>
      <c r="I56" s="38">
        <v>3176024</v>
      </c>
      <c r="J56" s="38">
        <v>-738191</v>
      </c>
      <c r="K56" s="18">
        <v>2437833</v>
      </c>
      <c r="L56" s="38">
        <v>3266485</v>
      </c>
      <c r="M56" s="38">
        <v>-721425</v>
      </c>
      <c r="N56" s="18">
        <v>2545060</v>
      </c>
      <c r="O56"/>
      <c r="P56" s="123"/>
    </row>
    <row r="57" spans="1:16" x14ac:dyDescent="0.25">
      <c r="A57"/>
      <c r="B57" s="75"/>
      <c r="C57" s="1"/>
      <c r="D57" s="1" t="s">
        <v>135</v>
      </c>
      <c r="E57" s="1"/>
      <c r="F57" s="1"/>
      <c r="G57" s="156" t="s">
        <v>249</v>
      </c>
      <c r="H57" s="22">
        <v>40</v>
      </c>
      <c r="I57" s="39">
        <v>1503245</v>
      </c>
      <c r="J57" s="6">
        <v>-201769</v>
      </c>
      <c r="K57" s="18">
        <v>1301476</v>
      </c>
      <c r="L57" s="39">
        <v>1563297</v>
      </c>
      <c r="M57" s="6">
        <v>-199156</v>
      </c>
      <c r="N57" s="18">
        <v>1364141</v>
      </c>
      <c r="O57"/>
      <c r="P57" s="123"/>
    </row>
    <row r="58" spans="1:16" x14ac:dyDescent="0.25">
      <c r="A58"/>
      <c r="B58" s="75"/>
      <c r="C58" s="1"/>
      <c r="D58" s="1" t="s">
        <v>136</v>
      </c>
      <c r="E58" s="1"/>
      <c r="F58" s="1"/>
      <c r="G58" s="156" t="s">
        <v>250</v>
      </c>
      <c r="H58" s="22">
        <v>41</v>
      </c>
      <c r="I58" s="39">
        <v>303001</v>
      </c>
      <c r="J58" s="39">
        <v>-185045</v>
      </c>
      <c r="K58" s="105">
        <v>117956</v>
      </c>
      <c r="L58" s="39">
        <v>421192</v>
      </c>
      <c r="M58" s="39">
        <v>-185045</v>
      </c>
      <c r="N58" s="105">
        <v>236147</v>
      </c>
      <c r="O58"/>
      <c r="P58" s="123"/>
    </row>
    <row r="59" spans="1:16" x14ac:dyDescent="0.25">
      <c r="A59"/>
      <c r="B59" s="75"/>
      <c r="C59" s="1"/>
      <c r="D59" s="1"/>
      <c r="E59" s="1" t="s">
        <v>134</v>
      </c>
      <c r="F59" s="1"/>
      <c r="G59" s="158" t="s">
        <v>251</v>
      </c>
      <c r="H59" s="22">
        <v>42</v>
      </c>
      <c r="I59" s="217">
        <v>302724</v>
      </c>
      <c r="J59" s="100">
        <v>-185045</v>
      </c>
      <c r="K59" s="105">
        <v>117679</v>
      </c>
      <c r="L59" s="217">
        <v>420724</v>
      </c>
      <c r="M59" s="100">
        <v>-185045</v>
      </c>
      <c r="N59" s="105">
        <v>235679</v>
      </c>
      <c r="O59"/>
      <c r="P59" s="123"/>
    </row>
    <row r="60" spans="1:16" x14ac:dyDescent="0.25">
      <c r="A60"/>
      <c r="B60" s="75"/>
      <c r="C60" s="1"/>
      <c r="D60" s="1"/>
      <c r="E60" s="1" t="s">
        <v>135</v>
      </c>
      <c r="F60" s="1"/>
      <c r="G60" s="158" t="s">
        <v>252</v>
      </c>
      <c r="H60" s="22">
        <v>43</v>
      </c>
      <c r="I60" s="99">
        <v>277</v>
      </c>
      <c r="J60" s="100"/>
      <c r="K60" s="105">
        <v>277</v>
      </c>
      <c r="L60" s="99">
        <v>468</v>
      </c>
      <c r="M60" s="100"/>
      <c r="N60" s="105">
        <v>468</v>
      </c>
      <c r="O60"/>
      <c r="P60" s="123"/>
    </row>
    <row r="61" spans="1:16" x14ac:dyDescent="0.25">
      <c r="A61"/>
      <c r="B61" s="75"/>
      <c r="C61" s="1"/>
      <c r="D61" s="1" t="s">
        <v>137</v>
      </c>
      <c r="E61" s="1"/>
      <c r="F61" s="1"/>
      <c r="G61" s="156" t="s">
        <v>253</v>
      </c>
      <c r="H61" s="22">
        <v>44</v>
      </c>
      <c r="I61" s="39"/>
      <c r="J61" s="6"/>
      <c r="K61" s="18">
        <v>0</v>
      </c>
      <c r="L61" s="39"/>
      <c r="M61" s="6"/>
      <c r="N61" s="18">
        <v>0</v>
      </c>
      <c r="O61"/>
      <c r="P61" s="123"/>
    </row>
    <row r="62" spans="1:16" ht="15.75" thickBot="1" x14ac:dyDescent="0.3">
      <c r="A62"/>
      <c r="B62" s="77"/>
      <c r="C62" s="48"/>
      <c r="D62" s="48" t="s">
        <v>138</v>
      </c>
      <c r="E62" s="48"/>
      <c r="F62" s="48"/>
      <c r="G62" s="157" t="s">
        <v>254</v>
      </c>
      <c r="H62" s="23">
        <v>46</v>
      </c>
      <c r="I62" s="20">
        <v>928342</v>
      </c>
      <c r="J62" s="21">
        <v>-394687</v>
      </c>
      <c r="K62" s="19">
        <v>533655</v>
      </c>
      <c r="L62" s="20">
        <v>1067134</v>
      </c>
      <c r="M62" s="21">
        <v>-394687</v>
      </c>
      <c r="N62" s="19">
        <v>672447</v>
      </c>
      <c r="O62"/>
      <c r="P62" s="123"/>
    </row>
    <row r="63" spans="1:16" ht="15.75" thickBot="1" x14ac:dyDescent="0.3">
      <c r="A63"/>
      <c r="B63" s="76"/>
      <c r="C63" s="1"/>
      <c r="D63" s="1"/>
      <c r="E63" s="1"/>
      <c r="F63" s="1"/>
      <c r="G63" s="2"/>
      <c r="H63" s="1"/>
      <c r="I63" s="5"/>
      <c r="J63" s="5"/>
      <c r="K63" s="5"/>
      <c r="L63" s="5"/>
      <c r="M63" s="5"/>
      <c r="N63" s="5"/>
      <c r="O63"/>
      <c r="P63" s="123"/>
    </row>
    <row r="64" spans="1:16" ht="15.75" thickBot="1" x14ac:dyDescent="0.3">
      <c r="A64"/>
      <c r="B64" s="93" t="s">
        <v>27</v>
      </c>
      <c r="C64" s="92" t="s">
        <v>15</v>
      </c>
      <c r="D64" s="92"/>
      <c r="E64" s="92"/>
      <c r="F64" s="98"/>
      <c r="G64" s="130" t="s">
        <v>255</v>
      </c>
      <c r="H64" s="92">
        <v>47</v>
      </c>
      <c r="I64" s="32">
        <v>16915991</v>
      </c>
      <c r="J64" s="13">
        <v>-645814</v>
      </c>
      <c r="K64" s="215">
        <v>16270177</v>
      </c>
      <c r="L64" s="32">
        <v>16815222</v>
      </c>
      <c r="M64" s="13">
        <v>-645814</v>
      </c>
      <c r="N64" s="215">
        <v>16169408</v>
      </c>
      <c r="O64"/>
      <c r="P64" s="123"/>
    </row>
    <row r="65" spans="1:16" ht="15.75" thickBot="1" x14ac:dyDescent="0.3">
      <c r="A65"/>
      <c r="B65" s="78" t="s">
        <v>27</v>
      </c>
      <c r="C65" s="25" t="s">
        <v>15</v>
      </c>
      <c r="D65" s="25">
        <v>1</v>
      </c>
      <c r="E65" s="25"/>
      <c r="F65" s="25"/>
      <c r="G65" s="151" t="s">
        <v>256</v>
      </c>
      <c r="H65" s="11">
        <v>48</v>
      </c>
      <c r="I65" s="107">
        <v>1786312</v>
      </c>
      <c r="J65" s="107">
        <v>-1634</v>
      </c>
      <c r="K65" s="124">
        <v>1784678</v>
      </c>
      <c r="L65" s="107">
        <v>1782178</v>
      </c>
      <c r="M65" s="107">
        <v>-1634</v>
      </c>
      <c r="N65" s="124">
        <v>1780544</v>
      </c>
      <c r="O65"/>
      <c r="P65" s="123"/>
    </row>
    <row r="66" spans="1:16" x14ac:dyDescent="0.25">
      <c r="A66"/>
      <c r="B66" s="75"/>
      <c r="C66" s="1"/>
      <c r="D66" s="1"/>
      <c r="E66" s="1" t="s">
        <v>134</v>
      </c>
      <c r="F66" s="43"/>
      <c r="G66" s="125" t="s">
        <v>257</v>
      </c>
      <c r="H66" s="4">
        <v>49</v>
      </c>
      <c r="I66" s="40"/>
      <c r="J66" s="7"/>
      <c r="K66" s="18">
        <v>0</v>
      </c>
      <c r="L66" s="40"/>
      <c r="M66" s="7"/>
      <c r="N66" s="18">
        <v>0</v>
      </c>
      <c r="O66"/>
      <c r="P66" s="123"/>
    </row>
    <row r="67" spans="1:16" x14ac:dyDescent="0.25">
      <c r="A67"/>
      <c r="B67" s="75"/>
      <c r="C67" s="1"/>
      <c r="D67" s="1"/>
      <c r="E67" s="1" t="s">
        <v>135</v>
      </c>
      <c r="F67" s="43"/>
      <c r="G67" s="126" t="s">
        <v>258</v>
      </c>
      <c r="H67" s="10">
        <v>50</v>
      </c>
      <c r="I67" s="41">
        <v>1050819</v>
      </c>
      <c r="J67" s="6"/>
      <c r="K67" s="18">
        <v>1050819</v>
      </c>
      <c r="L67" s="41">
        <v>1046684</v>
      </c>
      <c r="M67" s="6"/>
      <c r="N67" s="18">
        <v>1046684</v>
      </c>
      <c r="O67"/>
      <c r="P67" s="123"/>
    </row>
    <row r="68" spans="1:16" x14ac:dyDescent="0.25">
      <c r="A68"/>
      <c r="B68" s="75"/>
      <c r="C68" s="1"/>
      <c r="D68" s="1"/>
      <c r="E68" s="1" t="s">
        <v>136</v>
      </c>
      <c r="F68" s="43"/>
      <c r="G68" s="127" t="s">
        <v>259</v>
      </c>
      <c r="H68" s="10">
        <v>51</v>
      </c>
      <c r="I68" s="41"/>
      <c r="J68" s="6"/>
      <c r="K68" s="18">
        <v>0</v>
      </c>
      <c r="L68" s="41"/>
      <c r="M68" s="6"/>
      <c r="N68" s="18">
        <v>0</v>
      </c>
      <c r="O68"/>
      <c r="P68" s="123"/>
    </row>
    <row r="69" spans="1:16" x14ac:dyDescent="0.25">
      <c r="A69"/>
      <c r="B69" s="75"/>
      <c r="C69" s="1"/>
      <c r="D69" s="1"/>
      <c r="E69" s="1" t="s">
        <v>137</v>
      </c>
      <c r="F69" s="43"/>
      <c r="G69" s="127" t="s">
        <v>260</v>
      </c>
      <c r="H69" s="10">
        <v>52</v>
      </c>
      <c r="I69" s="41">
        <v>31304</v>
      </c>
      <c r="J69" s="6"/>
      <c r="K69" s="18">
        <v>31304</v>
      </c>
      <c r="L69" s="41">
        <v>31305</v>
      </c>
      <c r="M69" s="6"/>
      <c r="N69" s="18">
        <v>31305</v>
      </c>
      <c r="O69"/>
      <c r="P69" s="123"/>
    </row>
    <row r="70" spans="1:16" x14ac:dyDescent="0.25">
      <c r="A70"/>
      <c r="B70" s="75"/>
      <c r="C70" s="1"/>
      <c r="D70" s="1"/>
      <c r="E70" s="1" t="s">
        <v>138</v>
      </c>
      <c r="F70" s="43"/>
      <c r="G70" s="127" t="s">
        <v>261</v>
      </c>
      <c r="H70" s="10">
        <v>53</v>
      </c>
      <c r="I70" s="41">
        <v>704189</v>
      </c>
      <c r="J70" s="6">
        <v>-1634</v>
      </c>
      <c r="K70" s="18">
        <v>702555</v>
      </c>
      <c r="L70" s="41">
        <v>704189</v>
      </c>
      <c r="M70" s="6">
        <v>-1634</v>
      </c>
      <c r="N70" s="18">
        <v>702555</v>
      </c>
      <c r="O70"/>
      <c r="P70" s="123"/>
    </row>
    <row r="71" spans="1:16" x14ac:dyDescent="0.25">
      <c r="A71"/>
      <c r="B71" s="75"/>
      <c r="C71" s="1"/>
      <c r="D71" s="1"/>
      <c r="E71" s="1"/>
      <c r="F71" s="43" t="s">
        <v>134</v>
      </c>
      <c r="G71" s="134" t="s">
        <v>262</v>
      </c>
      <c r="H71" s="10">
        <v>54</v>
      </c>
      <c r="I71" s="108"/>
      <c r="J71" s="100"/>
      <c r="K71" s="105">
        <v>0</v>
      </c>
      <c r="L71" s="108"/>
      <c r="M71" s="100"/>
      <c r="N71" s="105">
        <v>0</v>
      </c>
      <c r="O71"/>
      <c r="P71" s="123"/>
    </row>
    <row r="72" spans="1:16" x14ac:dyDescent="0.25">
      <c r="A72"/>
      <c r="B72" s="75"/>
      <c r="C72" s="1"/>
      <c r="D72" s="1"/>
      <c r="E72" s="1"/>
      <c r="F72" s="43" t="s">
        <v>135</v>
      </c>
      <c r="G72" s="134" t="s">
        <v>263</v>
      </c>
      <c r="H72" s="10">
        <v>55</v>
      </c>
      <c r="I72" s="108"/>
      <c r="J72" s="100"/>
      <c r="K72" s="105">
        <v>0</v>
      </c>
      <c r="L72" s="108"/>
      <c r="M72" s="100"/>
      <c r="N72" s="105">
        <v>0</v>
      </c>
      <c r="O72"/>
      <c r="P72" s="123"/>
    </row>
    <row r="73" spans="1:16" x14ac:dyDescent="0.25">
      <c r="A73"/>
      <c r="B73" s="75"/>
      <c r="C73" s="1"/>
      <c r="D73" s="1"/>
      <c r="E73" s="1"/>
      <c r="F73" s="43" t="s">
        <v>136</v>
      </c>
      <c r="G73" s="134" t="s">
        <v>264</v>
      </c>
      <c r="H73" s="10">
        <v>56</v>
      </c>
      <c r="I73" s="108">
        <v>698899</v>
      </c>
      <c r="J73" s="100"/>
      <c r="K73" s="101">
        <v>698899</v>
      </c>
      <c r="L73" s="108">
        <v>698899</v>
      </c>
      <c r="M73" s="100"/>
      <c r="N73" s="101">
        <v>698899</v>
      </c>
      <c r="O73"/>
      <c r="P73" s="123"/>
    </row>
    <row r="74" spans="1:16" ht="15.75" thickBot="1" x14ac:dyDescent="0.3">
      <c r="A74"/>
      <c r="B74" s="77"/>
      <c r="C74" s="48"/>
      <c r="D74" s="48"/>
      <c r="E74" s="48"/>
      <c r="F74" s="49" t="s">
        <v>137</v>
      </c>
      <c r="G74" s="135" t="s">
        <v>265</v>
      </c>
      <c r="H74" s="24">
        <v>57</v>
      </c>
      <c r="I74" s="109">
        <v>5290</v>
      </c>
      <c r="J74" s="103">
        <v>-1634</v>
      </c>
      <c r="K74" s="104">
        <v>3656</v>
      </c>
      <c r="L74" s="109">
        <v>5290</v>
      </c>
      <c r="M74" s="103">
        <v>-1634</v>
      </c>
      <c r="N74" s="104">
        <v>3656</v>
      </c>
      <c r="O74"/>
      <c r="P74" s="123"/>
    </row>
    <row r="75" spans="1:16" ht="15.75" thickBot="1" x14ac:dyDescent="0.3">
      <c r="A75"/>
      <c r="B75" s="78" t="s">
        <v>27</v>
      </c>
      <c r="C75" s="25" t="s">
        <v>15</v>
      </c>
      <c r="D75" s="25">
        <v>2</v>
      </c>
      <c r="E75" s="25"/>
      <c r="F75" s="25"/>
      <c r="G75" s="151" t="s">
        <v>266</v>
      </c>
      <c r="H75" s="11">
        <v>51</v>
      </c>
      <c r="I75" s="107">
        <v>15129679</v>
      </c>
      <c r="J75" s="107">
        <v>-644180</v>
      </c>
      <c r="K75" s="256">
        <v>14485499</v>
      </c>
      <c r="L75" s="107">
        <v>15033044</v>
      </c>
      <c r="M75" s="107">
        <v>-644180</v>
      </c>
      <c r="N75" s="256">
        <v>14388864</v>
      </c>
      <c r="O75"/>
      <c r="P75" s="123"/>
    </row>
    <row r="76" spans="1:16" x14ac:dyDescent="0.25">
      <c r="A76"/>
      <c r="B76" s="75"/>
      <c r="C76" s="1"/>
      <c r="D76" s="1"/>
      <c r="E76" s="1" t="s">
        <v>134</v>
      </c>
      <c r="F76" s="1"/>
      <c r="G76" s="154" t="s">
        <v>257</v>
      </c>
      <c r="H76" s="31">
        <v>52</v>
      </c>
      <c r="I76" s="40">
        <v>2139332</v>
      </c>
      <c r="J76" s="7">
        <v>-637160</v>
      </c>
      <c r="K76" s="18">
        <v>1502172</v>
      </c>
      <c r="L76" s="40">
        <v>2306234</v>
      </c>
      <c r="M76" s="7">
        <v>-637160</v>
      </c>
      <c r="N76" s="18">
        <v>1669074</v>
      </c>
      <c r="O76"/>
      <c r="P76" s="123"/>
    </row>
    <row r="77" spans="1:16" x14ac:dyDescent="0.25">
      <c r="A77"/>
      <c r="B77" s="75"/>
      <c r="C77" s="1"/>
      <c r="D77" s="1"/>
      <c r="E77" s="1" t="s">
        <v>135</v>
      </c>
      <c r="F77" s="1"/>
      <c r="G77" s="156" t="s">
        <v>258</v>
      </c>
      <c r="H77" s="22">
        <v>53</v>
      </c>
      <c r="I77" s="39">
        <v>9309069</v>
      </c>
      <c r="J77" s="6"/>
      <c r="K77" s="16">
        <v>9309069</v>
      </c>
      <c r="L77" s="39">
        <v>9139049</v>
      </c>
      <c r="M77" s="6"/>
      <c r="N77" s="16">
        <v>9139049</v>
      </c>
      <c r="O77"/>
      <c r="P77" s="123"/>
    </row>
    <row r="78" spans="1:16" x14ac:dyDescent="0.25">
      <c r="A78"/>
      <c r="B78" s="75"/>
      <c r="C78" s="1"/>
      <c r="D78" s="1"/>
      <c r="E78" s="1" t="s">
        <v>136</v>
      </c>
      <c r="F78" s="1"/>
      <c r="G78" s="160" t="s">
        <v>259</v>
      </c>
      <c r="H78" s="22">
        <v>54</v>
      </c>
      <c r="I78" s="39"/>
      <c r="J78" s="6"/>
      <c r="K78" s="16">
        <v>0</v>
      </c>
      <c r="L78" s="39"/>
      <c r="M78" s="6"/>
      <c r="N78" s="16">
        <v>0</v>
      </c>
      <c r="O78"/>
      <c r="P78" s="123"/>
    </row>
    <row r="79" spans="1:16" x14ac:dyDescent="0.25">
      <c r="A79"/>
      <c r="B79" s="75"/>
      <c r="C79" s="1"/>
      <c r="D79" s="1"/>
      <c r="E79" s="1" t="s">
        <v>137</v>
      </c>
      <c r="F79" s="1"/>
      <c r="G79" s="160" t="s">
        <v>261</v>
      </c>
      <c r="H79" s="22">
        <v>55</v>
      </c>
      <c r="I79" s="39">
        <v>3681278</v>
      </c>
      <c r="J79" s="39">
        <v>-7020</v>
      </c>
      <c r="K79" s="218">
        <v>3674258</v>
      </c>
      <c r="L79" s="39">
        <v>3587761</v>
      </c>
      <c r="M79" s="39">
        <v>-7020</v>
      </c>
      <c r="N79" s="218">
        <v>3580741</v>
      </c>
      <c r="O79"/>
      <c r="P79" s="123"/>
    </row>
    <row r="80" spans="1:16" x14ac:dyDescent="0.25">
      <c r="A80"/>
      <c r="B80" s="75"/>
      <c r="C80" s="1"/>
      <c r="D80" s="1"/>
      <c r="E80" s="1"/>
      <c r="F80" s="1" t="s">
        <v>134</v>
      </c>
      <c r="G80" s="136" t="s">
        <v>262</v>
      </c>
      <c r="H80" s="22">
        <v>56</v>
      </c>
      <c r="I80" s="99"/>
      <c r="J80" s="100"/>
      <c r="K80" s="101">
        <v>0</v>
      </c>
      <c r="L80" s="99"/>
      <c r="M80" s="100"/>
      <c r="N80" s="101">
        <v>0</v>
      </c>
      <c r="O80"/>
      <c r="P80" s="123"/>
    </row>
    <row r="81" spans="1:16" x14ac:dyDescent="0.25">
      <c r="A81"/>
      <c r="B81" s="75"/>
      <c r="C81" s="1"/>
      <c r="D81" s="1"/>
      <c r="E81" s="1"/>
      <c r="F81" s="1" t="s">
        <v>135</v>
      </c>
      <c r="G81" s="158" t="s">
        <v>267</v>
      </c>
      <c r="H81" s="22">
        <v>57</v>
      </c>
      <c r="I81" s="99"/>
      <c r="J81" s="100"/>
      <c r="K81" s="101">
        <v>0</v>
      </c>
      <c r="L81" s="99"/>
      <c r="M81" s="100"/>
      <c r="N81" s="101">
        <v>0</v>
      </c>
      <c r="O81"/>
      <c r="P81" s="123"/>
    </row>
    <row r="82" spans="1:16" x14ac:dyDescent="0.25">
      <c r="A82"/>
      <c r="B82" s="75"/>
      <c r="C82" s="1"/>
      <c r="D82" s="1"/>
      <c r="E82" s="1"/>
      <c r="F82" s="1" t="s">
        <v>136</v>
      </c>
      <c r="G82" s="158" t="s">
        <v>268</v>
      </c>
      <c r="H82" s="22">
        <v>58</v>
      </c>
      <c r="I82" s="99">
        <v>56338</v>
      </c>
      <c r="J82" s="100"/>
      <c r="K82" s="101">
        <v>56338</v>
      </c>
      <c r="L82" s="99">
        <v>80444</v>
      </c>
      <c r="M82" s="100"/>
      <c r="N82" s="101">
        <v>80444</v>
      </c>
      <c r="O82"/>
      <c r="P82" s="123"/>
    </row>
    <row r="83" spans="1:16" x14ac:dyDescent="0.25">
      <c r="A83"/>
      <c r="B83" s="75"/>
      <c r="C83" s="1"/>
      <c r="D83" s="1"/>
      <c r="E83" s="1"/>
      <c r="F83" s="1" t="s">
        <v>137</v>
      </c>
      <c r="G83" s="158" t="s">
        <v>269</v>
      </c>
      <c r="H83" s="22">
        <v>59</v>
      </c>
      <c r="I83" s="99">
        <v>2704860</v>
      </c>
      <c r="J83" s="100">
        <v>-2647</v>
      </c>
      <c r="K83" s="101">
        <v>2702213</v>
      </c>
      <c r="L83" s="99">
        <v>2602222</v>
      </c>
      <c r="M83" s="100">
        <v>-2647</v>
      </c>
      <c r="N83" s="101">
        <v>2599575</v>
      </c>
      <c r="O83"/>
      <c r="P83" s="123"/>
    </row>
    <row r="84" spans="1:16" x14ac:dyDescent="0.25">
      <c r="A84"/>
      <c r="B84" s="75"/>
      <c r="C84" s="1"/>
      <c r="D84" s="1"/>
      <c r="E84" s="1"/>
      <c r="F84" s="1" t="s">
        <v>138</v>
      </c>
      <c r="G84" s="158" t="s">
        <v>264</v>
      </c>
      <c r="H84" s="22">
        <v>60</v>
      </c>
      <c r="I84" s="217">
        <v>745392</v>
      </c>
      <c r="J84" s="100"/>
      <c r="K84" s="101">
        <v>745392</v>
      </c>
      <c r="L84" s="217">
        <v>781123</v>
      </c>
      <c r="M84" s="100"/>
      <c r="N84" s="101">
        <v>781123</v>
      </c>
      <c r="O84"/>
      <c r="P84" s="123"/>
    </row>
    <row r="85" spans="1:16" ht="15.75" thickBot="1" x14ac:dyDescent="0.3">
      <c r="A85"/>
      <c r="B85" s="77"/>
      <c r="C85" s="48"/>
      <c r="D85" s="48"/>
      <c r="E85" s="48"/>
      <c r="F85" s="48" t="s">
        <v>139</v>
      </c>
      <c r="G85" s="159" t="s">
        <v>265</v>
      </c>
      <c r="H85" s="23">
        <v>61</v>
      </c>
      <c r="I85" s="219">
        <v>174688</v>
      </c>
      <c r="J85" s="220">
        <v>-4373</v>
      </c>
      <c r="K85" s="221">
        <v>170315</v>
      </c>
      <c r="L85" s="219">
        <v>123972</v>
      </c>
      <c r="M85" s="220">
        <v>-4373</v>
      </c>
      <c r="N85" s="221">
        <v>119599</v>
      </c>
      <c r="O85"/>
      <c r="P85" s="123"/>
    </row>
    <row r="86" spans="1:16" ht="15.75" thickBot="1" x14ac:dyDescent="0.3">
      <c r="A86"/>
      <c r="B86" s="76"/>
      <c r="C86" s="1"/>
      <c r="D86" s="1"/>
      <c r="E86" s="1"/>
      <c r="F86" s="1"/>
      <c r="G86" s="137"/>
      <c r="H86" s="1"/>
      <c r="I86" s="110"/>
      <c r="J86" s="110"/>
      <c r="K86" s="111"/>
      <c r="L86" s="110"/>
      <c r="M86" s="110"/>
      <c r="N86" s="111"/>
      <c r="O86"/>
      <c r="P86" s="123"/>
    </row>
    <row r="87" spans="1:16" ht="15.75" thickBot="1" x14ac:dyDescent="0.3">
      <c r="A87"/>
      <c r="B87" s="93" t="s">
        <v>27</v>
      </c>
      <c r="C87" s="92" t="s">
        <v>22</v>
      </c>
      <c r="D87" s="92"/>
      <c r="E87" s="92"/>
      <c r="F87" s="92"/>
      <c r="G87" s="95" t="s">
        <v>270</v>
      </c>
      <c r="H87" s="96">
        <v>62</v>
      </c>
      <c r="I87" s="12">
        <v>0</v>
      </c>
      <c r="J87" s="13">
        <v>0</v>
      </c>
      <c r="K87" s="14">
        <v>0</v>
      </c>
      <c r="L87" s="12">
        <v>0</v>
      </c>
      <c r="M87" s="13">
        <v>0</v>
      </c>
      <c r="N87" s="14">
        <v>0</v>
      </c>
      <c r="O87"/>
      <c r="P87" s="123"/>
    </row>
    <row r="88" spans="1:16" x14ac:dyDescent="0.25">
      <c r="A88"/>
      <c r="B88" s="75" t="s">
        <v>27</v>
      </c>
      <c r="C88" s="1" t="s">
        <v>22</v>
      </c>
      <c r="D88" s="1" t="s">
        <v>134</v>
      </c>
      <c r="E88" s="1"/>
      <c r="F88" s="1"/>
      <c r="G88" s="156" t="s">
        <v>271</v>
      </c>
      <c r="H88" s="22">
        <v>63</v>
      </c>
      <c r="I88" s="39"/>
      <c r="J88" s="6"/>
      <c r="K88" s="16">
        <v>0</v>
      </c>
      <c r="L88" s="39"/>
      <c r="M88" s="6"/>
      <c r="N88" s="16">
        <v>0</v>
      </c>
      <c r="O88"/>
      <c r="P88" s="123"/>
    </row>
    <row r="89" spans="1:16" ht="15.75" thickBot="1" x14ac:dyDescent="0.3">
      <c r="A89"/>
      <c r="B89" s="77"/>
      <c r="C89" s="48"/>
      <c r="D89" s="48" t="s">
        <v>135</v>
      </c>
      <c r="E89" s="48"/>
      <c r="F89" s="48"/>
      <c r="G89" s="157" t="s">
        <v>272</v>
      </c>
      <c r="H89" s="23">
        <v>64</v>
      </c>
      <c r="I89" s="20"/>
      <c r="J89" s="21"/>
      <c r="K89" s="17">
        <v>0</v>
      </c>
      <c r="L89" s="20"/>
      <c r="M89" s="21"/>
      <c r="N89" s="17">
        <v>0</v>
      </c>
      <c r="O89"/>
      <c r="P89" s="123"/>
    </row>
    <row r="90" spans="1:16" ht="15.75" thickBot="1" x14ac:dyDescent="0.3">
      <c r="A90"/>
      <c r="B90" s="76"/>
      <c r="C90" s="1"/>
      <c r="D90" s="1"/>
      <c r="E90" s="1"/>
      <c r="F90" s="1"/>
      <c r="G90" s="137"/>
      <c r="H90" s="1"/>
      <c r="I90" s="110"/>
      <c r="J90" s="110"/>
      <c r="K90" s="111"/>
      <c r="L90" s="110"/>
      <c r="M90" s="110"/>
      <c r="N90" s="111"/>
      <c r="O90"/>
      <c r="P90" s="123"/>
    </row>
    <row r="91" spans="1:16" ht="15.75" thickBot="1" x14ac:dyDescent="0.3">
      <c r="A91"/>
      <c r="B91" s="93" t="s">
        <v>27</v>
      </c>
      <c r="C91" s="92" t="s">
        <v>47</v>
      </c>
      <c r="D91" s="92"/>
      <c r="E91" s="92"/>
      <c r="F91" s="92"/>
      <c r="G91" s="95" t="s">
        <v>273</v>
      </c>
      <c r="H91" s="96">
        <v>65</v>
      </c>
      <c r="I91" s="12">
        <v>19405</v>
      </c>
      <c r="J91" s="13">
        <v>0</v>
      </c>
      <c r="K91" s="215">
        <v>19405</v>
      </c>
      <c r="L91" s="12">
        <v>11151</v>
      </c>
      <c r="M91" s="13">
        <v>0</v>
      </c>
      <c r="N91" s="215">
        <v>11151</v>
      </c>
      <c r="O91"/>
      <c r="P91" s="123"/>
    </row>
    <row r="92" spans="1:16" x14ac:dyDescent="0.25">
      <c r="A92"/>
      <c r="B92" s="75" t="s">
        <v>27</v>
      </c>
      <c r="C92" s="1" t="s">
        <v>47</v>
      </c>
      <c r="D92" s="1" t="s">
        <v>134</v>
      </c>
      <c r="E92" s="1"/>
      <c r="F92" s="1"/>
      <c r="G92" s="154" t="s">
        <v>274</v>
      </c>
      <c r="H92" s="31">
        <v>66</v>
      </c>
      <c r="I92" s="38">
        <v>1596</v>
      </c>
      <c r="J92" s="7"/>
      <c r="K92" s="18">
        <v>1596</v>
      </c>
      <c r="L92" s="38">
        <v>2794</v>
      </c>
      <c r="M92" s="7"/>
      <c r="N92" s="18">
        <v>2794</v>
      </c>
      <c r="O92"/>
      <c r="P92" s="123"/>
    </row>
    <row r="93" spans="1:16" ht="15.75" thickBot="1" x14ac:dyDescent="0.3">
      <c r="A93"/>
      <c r="B93" s="77"/>
      <c r="C93" s="48"/>
      <c r="D93" s="48" t="s">
        <v>135</v>
      </c>
      <c r="E93" s="48"/>
      <c r="F93" s="48"/>
      <c r="G93" s="157" t="s">
        <v>275</v>
      </c>
      <c r="H93" s="23">
        <v>67</v>
      </c>
      <c r="I93" s="20">
        <v>17809</v>
      </c>
      <c r="J93" s="21"/>
      <c r="K93" s="17">
        <v>17809</v>
      </c>
      <c r="L93" s="20">
        <v>8357</v>
      </c>
      <c r="M93" s="21"/>
      <c r="N93" s="17">
        <v>8357</v>
      </c>
      <c r="O93"/>
      <c r="P93" s="123"/>
    </row>
    <row r="94" spans="1:16" ht="15.75" thickBot="1" x14ac:dyDescent="0.3">
      <c r="A94"/>
      <c r="B94" s="76"/>
      <c r="C94" s="1"/>
      <c r="D94" s="1"/>
      <c r="E94" s="1"/>
      <c r="F94" s="1"/>
      <c r="G94" s="2"/>
      <c r="H94" s="1"/>
      <c r="I94" s="8"/>
      <c r="J94" s="5"/>
      <c r="K94" s="5"/>
      <c r="L94" s="8"/>
      <c r="M94" s="5"/>
      <c r="N94" s="5"/>
      <c r="O94"/>
      <c r="P94" s="123"/>
    </row>
    <row r="95" spans="1:16" ht="15.75" thickBot="1" x14ac:dyDescent="0.3">
      <c r="A95"/>
      <c r="B95" s="93" t="s">
        <v>49</v>
      </c>
      <c r="C95" s="92"/>
      <c r="D95" s="92"/>
      <c r="E95" s="92"/>
      <c r="F95" s="92"/>
      <c r="G95" s="95" t="s">
        <v>276</v>
      </c>
      <c r="H95" s="96">
        <v>68</v>
      </c>
      <c r="I95" s="12">
        <v>31485</v>
      </c>
      <c r="J95" s="13">
        <v>0</v>
      </c>
      <c r="K95" s="14">
        <v>31485</v>
      </c>
      <c r="L95" s="12">
        <v>31302</v>
      </c>
      <c r="M95" s="13">
        <v>0</v>
      </c>
      <c r="N95" s="14">
        <v>31302</v>
      </c>
      <c r="O95"/>
      <c r="P95" s="123"/>
    </row>
    <row r="96" spans="1:16" x14ac:dyDescent="0.25">
      <c r="A96"/>
      <c r="B96" s="75" t="s">
        <v>49</v>
      </c>
      <c r="C96" s="1" t="s">
        <v>134</v>
      </c>
      <c r="D96" s="1"/>
      <c r="E96" s="1"/>
      <c r="F96" s="1"/>
      <c r="G96" s="154" t="s">
        <v>277</v>
      </c>
      <c r="H96" s="31">
        <v>69</v>
      </c>
      <c r="I96" s="38">
        <v>31485</v>
      </c>
      <c r="J96" s="7"/>
      <c r="K96" s="18">
        <v>31485</v>
      </c>
      <c r="L96" s="38">
        <v>31302</v>
      </c>
      <c r="M96" s="7"/>
      <c r="N96" s="18">
        <v>31302</v>
      </c>
      <c r="O96"/>
      <c r="P96" s="123"/>
    </row>
    <row r="97" spans="1:16" x14ac:dyDescent="0.25">
      <c r="A97"/>
      <c r="B97" s="75"/>
      <c r="C97" s="1" t="s">
        <v>135</v>
      </c>
      <c r="D97" s="1"/>
      <c r="E97" s="1"/>
      <c r="F97" s="1"/>
      <c r="G97" s="156" t="s">
        <v>278</v>
      </c>
      <c r="H97" s="22">
        <v>70</v>
      </c>
      <c r="I97" s="39"/>
      <c r="J97" s="6"/>
      <c r="K97" s="16">
        <v>0</v>
      </c>
      <c r="L97" s="39"/>
      <c r="M97" s="6"/>
      <c r="N97" s="16">
        <v>0</v>
      </c>
      <c r="O97"/>
      <c r="P97" s="123"/>
    </row>
    <row r="98" spans="1:16" ht="15.75" thickBot="1" x14ac:dyDescent="0.3">
      <c r="A98"/>
      <c r="B98" s="77"/>
      <c r="C98" s="48" t="s">
        <v>136</v>
      </c>
      <c r="D98" s="48"/>
      <c r="E98" s="48"/>
      <c r="F98" s="48"/>
      <c r="G98" s="157" t="s">
        <v>279</v>
      </c>
      <c r="H98" s="23">
        <v>71</v>
      </c>
      <c r="I98" s="20"/>
      <c r="J98" s="21"/>
      <c r="K98" s="17">
        <v>0</v>
      </c>
      <c r="L98" s="20"/>
      <c r="M98" s="21"/>
      <c r="N98" s="17">
        <v>0</v>
      </c>
      <c r="O98"/>
      <c r="P98" s="123"/>
    </row>
    <row r="99" spans="1:16" x14ac:dyDescent="0.25">
      <c r="A99"/>
      <c r="B99" s="76"/>
      <c r="C99" s="1"/>
      <c r="D99" s="1"/>
      <c r="E99" s="1"/>
      <c r="F99" s="1"/>
      <c r="G99" s="2"/>
      <c r="H99" s="1"/>
      <c r="I99" s="9"/>
      <c r="J99" s="9"/>
      <c r="K99" s="9"/>
      <c r="L99" s="9"/>
      <c r="M99" s="9"/>
      <c r="N99" s="9"/>
      <c r="O99"/>
      <c r="P99" s="123"/>
    </row>
    <row r="100" spans="1:16" ht="15.75" thickBot="1" x14ac:dyDescent="0.3">
      <c r="A100"/>
      <c r="B100" s="76"/>
      <c r="C100" s="1"/>
      <c r="D100" s="1"/>
      <c r="E100" s="1"/>
      <c r="F100" s="1"/>
      <c r="G100" s="2"/>
      <c r="H100" s="1"/>
      <c r="I100" s="9"/>
      <c r="J100" s="9"/>
      <c r="K100" s="9"/>
      <c r="L100" s="9"/>
      <c r="M100" s="9"/>
      <c r="N100" s="9"/>
      <c r="O100"/>
      <c r="P100" s="123"/>
    </row>
    <row r="101" spans="1:16" ht="15.75" thickBot="1" x14ac:dyDescent="0.3">
      <c r="A101"/>
      <c r="B101" s="79"/>
      <c r="C101" s="25"/>
      <c r="D101" s="25"/>
      <c r="E101" s="25"/>
      <c r="F101" s="25"/>
      <c r="G101" s="151" t="s">
        <v>280</v>
      </c>
      <c r="H101" s="11">
        <v>999</v>
      </c>
      <c r="I101" s="261">
        <v>337301938</v>
      </c>
      <c r="J101" s="261">
        <v>-187662784</v>
      </c>
      <c r="K101" s="261">
        <v>149639154</v>
      </c>
      <c r="L101" s="261">
        <v>338408347</v>
      </c>
      <c r="M101" s="261">
        <v>-187322578</v>
      </c>
      <c r="N101" s="261">
        <v>151085769</v>
      </c>
      <c r="O101"/>
      <c r="P101" s="123"/>
    </row>
    <row r="102" spans="1:16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</row>
    <row r="103" spans="1:16" x14ac:dyDescent="0.25">
      <c r="L103" s="37"/>
      <c r="M103" s="37"/>
      <c r="N103" s="37"/>
    </row>
    <row r="104" spans="1:16" x14ac:dyDescent="0.25">
      <c r="L104" s="37"/>
      <c r="M104" s="37"/>
      <c r="N104" s="37"/>
    </row>
  </sheetData>
  <protectedRanges>
    <protectedRange sqref="L14:M22 I25:J25 L25:M25 I14:J22 I31:J33" name="Oblast1_1_1_1"/>
  </protectedRanges>
  <mergeCells count="15">
    <mergeCell ref="B11:D11"/>
    <mergeCell ref="B8:D8"/>
    <mergeCell ref="B2:G3"/>
    <mergeCell ref="H2:H3"/>
    <mergeCell ref="I2:N3"/>
    <mergeCell ref="B4:D7"/>
    <mergeCell ref="G4:G7"/>
    <mergeCell ref="I4:K5"/>
    <mergeCell ref="L4:N5"/>
    <mergeCell ref="I6:I7"/>
    <mergeCell ref="J6:J7"/>
    <mergeCell ref="K6:K7"/>
    <mergeCell ref="L6:L7"/>
    <mergeCell ref="M6:M7"/>
    <mergeCell ref="N6:N7"/>
  </mergeCells>
  <dataValidations count="2">
    <dataValidation type="whole" allowBlank="1" showInputMessage="1" showErrorMessage="1" errorTitle="POZOR!" error="Je nutné zadat záporné číslo." sqref="J80:J86 J35:J36 J26:J29 J46:J47 J49:J51 J88:J90 J31:J33 J59:J62 J71:J74 J66:J69 J92:J93 J39:J44 J96:J98 J76:J78 J21:J22 J14 J56:J57 J16:J19 M80:M86 M35:M36 M26:M29 M46:M47 M49:M51 M88:M90 M31:M33 M59:M62 M71:M74 M66:M69 M92:M93 M39:M44 M96:M98 M76:M78 M21:M22 M14 M56:M57 M16:M19" xr:uid="{00000000-0002-0000-0500-000000000000}">
      <formula1>-9.99999999999999E+29</formula1>
      <formula2>0</formula2>
    </dataValidation>
    <dataValidation type="whole" showErrorMessage="1" errorTitle="POZOR!" error="Je nutné zadat celé číslo, tzn. bez desetinných míst." sqref="J34 J65 J45 I20:J20 I96:I98 I92:I93 J58 I65:I74 I39:I47 I25:I36 J79 I21:I22 I56:I62 J15 I88:I90 I76:I86 J70 J25 I14:I19 J30 M34 M65 M45 L20:M20 L96:L98 L92:L93 M58 L65:L74 L39:L47 L25:L36 M79 L21:L22 L56:L62 M15 L88:L90 L76:L86 M70 M25 L14:L19 M30" xr:uid="{00000000-0002-0000-0500-000001000000}">
      <formula1>-9999999999999990000</formula1>
      <formula2>9.99999999999999E+26</formula2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B1:L84"/>
  <sheetViews>
    <sheetView topLeftCell="E1" zoomScale="80" zoomScaleNormal="80" workbookViewId="0">
      <selection activeCell="S18" sqref="S18"/>
    </sheetView>
  </sheetViews>
  <sheetFormatPr defaultRowHeight="15" x14ac:dyDescent="0.25"/>
  <cols>
    <col min="2" max="2" width="2.5703125" bestFit="1" customWidth="1"/>
    <col min="3" max="3" width="3" bestFit="1" customWidth="1"/>
    <col min="4" max="4" width="2.5703125" bestFit="1" customWidth="1"/>
    <col min="5" max="5" width="5.140625" bestFit="1" customWidth="1"/>
    <col min="6" max="6" width="65.7109375" customWidth="1"/>
    <col min="8" max="9" width="15.85546875" customWidth="1"/>
    <col min="10" max="10" width="7.140625" customWidth="1"/>
    <col min="11" max="11" width="11.7109375" customWidth="1"/>
    <col min="12" max="12" width="11.85546875" customWidth="1"/>
    <col min="13" max="13" width="2.7109375" bestFit="1" customWidth="1"/>
    <col min="14" max="14" width="5.140625" bestFit="1" customWidth="1"/>
    <col min="15" max="15" width="45.140625" bestFit="1" customWidth="1"/>
    <col min="17" max="18" width="11.5703125" bestFit="1" customWidth="1"/>
  </cols>
  <sheetData>
    <row r="1" spans="2:12" ht="15.75" thickBot="1" x14ac:dyDescent="0.3"/>
    <row r="2" spans="2:12" x14ac:dyDescent="0.25">
      <c r="B2" s="308" t="s">
        <v>417</v>
      </c>
      <c r="C2" s="309"/>
      <c r="D2" s="309"/>
      <c r="E2" s="309"/>
      <c r="F2" s="310"/>
      <c r="G2" s="353"/>
      <c r="H2" s="349" t="str">
        <f>CONCATENATE("Rozvaha k ",Údaje!C4)</f>
        <v>Rozvaha k 31.01.2024</v>
      </c>
      <c r="I2" s="350"/>
    </row>
    <row r="3" spans="2:12" ht="15.75" thickBot="1" x14ac:dyDescent="0.3">
      <c r="B3" s="311"/>
      <c r="C3" s="312"/>
      <c r="D3" s="312"/>
      <c r="E3" s="312"/>
      <c r="F3" s="313"/>
      <c r="G3" s="354"/>
      <c r="H3" s="351"/>
      <c r="I3" s="352"/>
    </row>
    <row r="4" spans="2:12" x14ac:dyDescent="0.25">
      <c r="B4" s="324"/>
      <c r="C4" s="325"/>
      <c r="D4" s="325"/>
      <c r="E4" s="325"/>
      <c r="F4" s="355"/>
      <c r="G4" s="56"/>
      <c r="H4" s="346" t="s">
        <v>418</v>
      </c>
      <c r="I4" s="346" t="s">
        <v>419</v>
      </c>
    </row>
    <row r="5" spans="2:12" ht="15.75" thickBot="1" x14ac:dyDescent="0.3">
      <c r="B5" s="326"/>
      <c r="C5" s="327"/>
      <c r="D5" s="327"/>
      <c r="E5" s="327"/>
      <c r="F5" s="356"/>
      <c r="G5" s="58" t="s">
        <v>209</v>
      </c>
      <c r="H5" s="347"/>
      <c r="I5" s="347"/>
    </row>
    <row r="6" spans="2:12" ht="15.75" thickBot="1" x14ac:dyDescent="0.3">
      <c r="B6" s="328"/>
      <c r="C6" s="329"/>
      <c r="D6" s="329"/>
      <c r="E6" s="329"/>
      <c r="F6" s="357"/>
      <c r="G6" s="36"/>
      <c r="H6" s="348"/>
      <c r="I6" s="348"/>
      <c r="K6" s="393" t="s">
        <v>120</v>
      </c>
      <c r="L6" s="394" t="s">
        <v>121</v>
      </c>
    </row>
    <row r="7" spans="2:12" ht="15.75" thickBot="1" x14ac:dyDescent="0.3">
      <c r="B7" s="93"/>
      <c r="C7" s="92"/>
      <c r="D7" s="92"/>
      <c r="E7" s="92"/>
      <c r="F7" s="95" t="s">
        <v>337</v>
      </c>
      <c r="G7" s="96">
        <v>72</v>
      </c>
      <c r="H7" s="59">
        <v>30836422</v>
      </c>
      <c r="I7" s="59">
        <v>31213717</v>
      </c>
      <c r="K7" s="73">
        <f>+H7-Aktiva!K8</f>
        <v>0</v>
      </c>
      <c r="L7" s="74">
        <f>Aktiva!N8-Pasiva!I7</f>
        <v>0</v>
      </c>
    </row>
    <row r="8" spans="2:12" ht="15.75" thickBot="1" x14ac:dyDescent="0.3">
      <c r="B8" s="118" t="s">
        <v>5</v>
      </c>
      <c r="C8" s="119"/>
      <c r="D8" s="119"/>
      <c r="E8" s="119"/>
      <c r="F8" s="120" t="s">
        <v>338</v>
      </c>
      <c r="G8" s="121">
        <v>73</v>
      </c>
      <c r="H8" s="113">
        <v>13901775</v>
      </c>
      <c r="I8" s="113">
        <v>14307350</v>
      </c>
    </row>
    <row r="9" spans="2:12" ht="15.75" thickBot="1" x14ac:dyDescent="0.3">
      <c r="B9" s="76"/>
      <c r="C9" s="1"/>
      <c r="D9" s="1"/>
      <c r="E9" s="1"/>
      <c r="F9" s="2"/>
      <c r="G9" s="1"/>
      <c r="H9" s="5"/>
      <c r="I9" s="5"/>
    </row>
    <row r="10" spans="2:12" ht="15.75" thickBot="1" x14ac:dyDescent="0.3">
      <c r="B10" s="93" t="s">
        <v>5</v>
      </c>
      <c r="C10" s="92" t="s">
        <v>8</v>
      </c>
      <c r="D10" s="92"/>
      <c r="E10" s="92"/>
      <c r="F10" s="153" t="s">
        <v>339</v>
      </c>
      <c r="G10" s="96">
        <v>74</v>
      </c>
      <c r="H10" s="59">
        <v>12390257</v>
      </c>
      <c r="I10" s="59">
        <v>12390257</v>
      </c>
    </row>
    <row r="11" spans="2:12" x14ac:dyDescent="0.25">
      <c r="B11" s="75" t="s">
        <v>5</v>
      </c>
      <c r="C11" s="1" t="s">
        <v>8</v>
      </c>
      <c r="D11" s="1" t="s">
        <v>134</v>
      </c>
      <c r="E11" s="1"/>
      <c r="F11" s="152" t="s">
        <v>339</v>
      </c>
      <c r="G11" s="31">
        <v>75</v>
      </c>
      <c r="H11" s="70">
        <v>12390257</v>
      </c>
      <c r="I11" s="70">
        <v>12390257</v>
      </c>
    </row>
    <row r="12" spans="2:12" x14ac:dyDescent="0.25">
      <c r="B12" s="75"/>
      <c r="C12" s="1"/>
      <c r="D12" s="1" t="s">
        <v>135</v>
      </c>
      <c r="E12" s="1"/>
      <c r="F12" s="155" t="s">
        <v>340</v>
      </c>
      <c r="G12" s="22">
        <v>76</v>
      </c>
      <c r="H12" s="71"/>
      <c r="I12" s="71"/>
    </row>
    <row r="13" spans="2:12" ht="15.75" thickBot="1" x14ac:dyDescent="0.3">
      <c r="B13" s="77"/>
      <c r="C13" s="48"/>
      <c r="D13" s="48" t="s">
        <v>136</v>
      </c>
      <c r="E13" s="48"/>
      <c r="F13" s="90" t="s">
        <v>341</v>
      </c>
      <c r="G13" s="23">
        <v>77</v>
      </c>
      <c r="H13" s="72"/>
      <c r="I13" s="72"/>
    </row>
    <row r="14" spans="2:12" ht="15.75" thickBot="1" x14ac:dyDescent="0.3">
      <c r="B14" s="76"/>
      <c r="C14" s="1"/>
      <c r="D14" s="1"/>
      <c r="E14" s="1"/>
      <c r="F14" s="2"/>
      <c r="G14" s="1"/>
      <c r="H14" s="5"/>
      <c r="I14" s="5"/>
    </row>
    <row r="15" spans="2:12" ht="15.75" thickBot="1" x14ac:dyDescent="0.3">
      <c r="B15" s="93" t="s">
        <v>5</v>
      </c>
      <c r="C15" s="92" t="s">
        <v>15</v>
      </c>
      <c r="D15" s="92"/>
      <c r="E15" s="92"/>
      <c r="F15" s="95" t="s">
        <v>342</v>
      </c>
      <c r="G15" s="96">
        <v>78</v>
      </c>
      <c r="H15" s="59">
        <v>-1478</v>
      </c>
      <c r="I15" s="59">
        <v>-1478</v>
      </c>
    </row>
    <row r="16" spans="2:12" x14ac:dyDescent="0.25">
      <c r="B16" s="75" t="s">
        <v>65</v>
      </c>
      <c r="C16" s="1" t="s">
        <v>15</v>
      </c>
      <c r="D16" s="1" t="s">
        <v>134</v>
      </c>
      <c r="E16" s="1"/>
      <c r="F16" s="154" t="s">
        <v>343</v>
      </c>
      <c r="G16" s="31">
        <v>79</v>
      </c>
      <c r="H16" s="70"/>
      <c r="I16" s="70"/>
    </row>
    <row r="17" spans="2:9" x14ac:dyDescent="0.25">
      <c r="B17" s="75"/>
      <c r="C17" s="1"/>
      <c r="D17" s="1" t="s">
        <v>135</v>
      </c>
      <c r="E17" s="1"/>
      <c r="F17" s="156" t="s">
        <v>344</v>
      </c>
      <c r="G17" s="22">
        <v>80</v>
      </c>
      <c r="H17" s="71">
        <v>-1478</v>
      </c>
      <c r="I17" s="71">
        <v>-1478</v>
      </c>
    </row>
    <row r="18" spans="2:9" x14ac:dyDescent="0.25">
      <c r="B18" s="75"/>
      <c r="C18" s="1"/>
      <c r="D18" s="1"/>
      <c r="E18" s="1" t="s">
        <v>134</v>
      </c>
      <c r="F18" s="158" t="s">
        <v>345</v>
      </c>
      <c r="G18" s="22">
        <v>81</v>
      </c>
      <c r="H18" s="115"/>
      <c r="I18" s="115"/>
    </row>
    <row r="19" spans="2:9" x14ac:dyDescent="0.25">
      <c r="B19" s="75"/>
      <c r="C19" s="1"/>
      <c r="D19" s="1"/>
      <c r="E19" s="1" t="s">
        <v>135</v>
      </c>
      <c r="F19" s="114" t="s">
        <v>346</v>
      </c>
      <c r="G19" s="63">
        <v>82</v>
      </c>
      <c r="H19" s="116">
        <v>-1478</v>
      </c>
      <c r="I19" s="116">
        <v>-1478</v>
      </c>
    </row>
    <row r="20" spans="2:9" x14ac:dyDescent="0.25">
      <c r="B20" s="75"/>
      <c r="C20" s="1"/>
      <c r="D20" s="1"/>
      <c r="E20" s="1" t="s">
        <v>136</v>
      </c>
      <c r="F20" s="114" t="s">
        <v>347</v>
      </c>
      <c r="G20" s="63">
        <v>83</v>
      </c>
      <c r="H20" s="116"/>
      <c r="I20" s="116"/>
    </row>
    <row r="21" spans="2:9" x14ac:dyDescent="0.25">
      <c r="B21" s="75"/>
      <c r="C21" s="1"/>
      <c r="D21" s="1"/>
      <c r="E21" s="1" t="s">
        <v>137</v>
      </c>
      <c r="F21" s="114" t="s">
        <v>348</v>
      </c>
      <c r="G21" s="63">
        <v>84</v>
      </c>
      <c r="H21" s="116"/>
      <c r="I21" s="116"/>
    </row>
    <row r="22" spans="2:9" ht="15.75" thickBot="1" x14ac:dyDescent="0.3">
      <c r="B22" s="77"/>
      <c r="C22" s="48"/>
      <c r="D22" s="48"/>
      <c r="E22" s="48" t="s">
        <v>138</v>
      </c>
      <c r="F22" s="159" t="s">
        <v>349</v>
      </c>
      <c r="G22" s="23">
        <v>85</v>
      </c>
      <c r="H22" s="117"/>
      <c r="I22" s="117"/>
    </row>
    <row r="23" spans="2:9" ht="15.75" thickBot="1" x14ac:dyDescent="0.3">
      <c r="B23" s="76"/>
      <c r="C23" s="1"/>
      <c r="D23" s="1"/>
      <c r="E23" s="1"/>
      <c r="F23" s="2"/>
      <c r="G23" s="1"/>
      <c r="H23" s="5"/>
      <c r="I23" s="5"/>
    </row>
    <row r="24" spans="2:9" ht="15.75" thickBot="1" x14ac:dyDescent="0.3">
      <c r="B24" s="93" t="s">
        <v>65</v>
      </c>
      <c r="C24" s="92" t="s">
        <v>22</v>
      </c>
      <c r="D24" s="92"/>
      <c r="E24" s="92"/>
      <c r="F24" s="95" t="s">
        <v>350</v>
      </c>
      <c r="G24" s="96">
        <v>86</v>
      </c>
      <c r="H24" s="59">
        <v>0</v>
      </c>
      <c r="I24" s="59">
        <v>0</v>
      </c>
    </row>
    <row r="25" spans="2:9" x14ac:dyDescent="0.25">
      <c r="B25" s="75" t="s">
        <v>65</v>
      </c>
      <c r="C25" s="1" t="s">
        <v>22</v>
      </c>
      <c r="D25" s="1" t="s">
        <v>134</v>
      </c>
      <c r="E25" s="1"/>
      <c r="F25" s="154" t="s">
        <v>351</v>
      </c>
      <c r="G25" s="31">
        <v>87</v>
      </c>
      <c r="H25" s="70"/>
      <c r="I25" s="70"/>
    </row>
    <row r="26" spans="2:9" ht="15.75" thickBot="1" x14ac:dyDescent="0.3">
      <c r="B26" s="77"/>
      <c r="C26" s="48"/>
      <c r="D26" s="48" t="s">
        <v>135</v>
      </c>
      <c r="E26" s="48"/>
      <c r="F26" s="157" t="s">
        <v>352</v>
      </c>
      <c r="G26" s="23">
        <v>88</v>
      </c>
      <c r="H26" s="72"/>
      <c r="I26" s="72"/>
    </row>
    <row r="27" spans="2:9" ht="15.75" thickBot="1" x14ac:dyDescent="0.3">
      <c r="B27" s="76"/>
      <c r="C27" s="1"/>
      <c r="D27" s="1"/>
      <c r="E27" s="1"/>
      <c r="F27" s="2"/>
      <c r="G27" s="1"/>
      <c r="H27" s="5"/>
      <c r="I27" s="5"/>
    </row>
    <row r="28" spans="2:9" ht="15.75" thickBot="1" x14ac:dyDescent="0.3">
      <c r="B28" s="93" t="s">
        <v>5</v>
      </c>
      <c r="C28" s="92" t="s">
        <v>47</v>
      </c>
      <c r="D28" s="92"/>
      <c r="E28" s="92"/>
      <c r="F28" s="95" t="s">
        <v>353</v>
      </c>
      <c r="G28" s="96">
        <v>89</v>
      </c>
      <c r="H28" s="59">
        <v>3687234</v>
      </c>
      <c r="I28" s="59">
        <v>3687234</v>
      </c>
    </row>
    <row r="29" spans="2:9" x14ac:dyDescent="0.25">
      <c r="B29" s="64"/>
      <c r="C29" s="4" t="s">
        <v>47</v>
      </c>
      <c r="D29" s="4" t="s">
        <v>134</v>
      </c>
      <c r="E29" s="4"/>
      <c r="F29" s="154" t="s">
        <v>354</v>
      </c>
      <c r="G29" s="31">
        <v>90</v>
      </c>
      <c r="H29" s="278">
        <v>6897302</v>
      </c>
      <c r="I29" s="278">
        <v>6897302</v>
      </c>
    </row>
    <row r="30" spans="2:9" x14ac:dyDescent="0.25">
      <c r="B30" s="64"/>
      <c r="C30" s="4"/>
      <c r="D30" s="4"/>
      <c r="E30" s="4" t="s">
        <v>134</v>
      </c>
      <c r="F30" s="154" t="s">
        <v>354</v>
      </c>
      <c r="G30" s="63"/>
      <c r="H30" s="70">
        <v>3656284</v>
      </c>
      <c r="I30" s="70">
        <v>3656284</v>
      </c>
    </row>
    <row r="31" spans="2:9" x14ac:dyDescent="0.25">
      <c r="B31" s="64"/>
      <c r="C31" s="4"/>
      <c r="D31" s="4"/>
      <c r="E31" s="4" t="s">
        <v>423</v>
      </c>
      <c r="F31" s="2" t="s">
        <v>424</v>
      </c>
      <c r="G31" s="63"/>
      <c r="H31" s="70">
        <v>3241018</v>
      </c>
      <c r="I31" s="70">
        <v>3241018</v>
      </c>
    </row>
    <row r="32" spans="2:9" ht="15.75" thickBot="1" x14ac:dyDescent="0.3">
      <c r="B32" s="65"/>
      <c r="C32" s="10"/>
      <c r="D32" s="10" t="s">
        <v>135</v>
      </c>
      <c r="E32" s="10"/>
      <c r="F32" s="156" t="s">
        <v>355</v>
      </c>
      <c r="G32" s="22">
        <v>91</v>
      </c>
      <c r="H32" s="72">
        <v>-3210068</v>
      </c>
      <c r="I32" s="72">
        <v>-3210068</v>
      </c>
    </row>
    <row r="33" spans="2:12" ht="15.75" thickBot="1" x14ac:dyDescent="0.3">
      <c r="B33" s="76"/>
      <c r="C33" s="1"/>
      <c r="D33" s="1"/>
      <c r="E33" s="1"/>
      <c r="F33" s="2"/>
      <c r="G33" s="1"/>
      <c r="H33" s="5"/>
      <c r="I33" s="5"/>
      <c r="K33" s="302" t="s">
        <v>122</v>
      </c>
      <c r="L33" s="303" t="s">
        <v>122</v>
      </c>
    </row>
    <row r="34" spans="2:12" ht="15.75" thickBot="1" x14ac:dyDescent="0.3">
      <c r="B34" s="93" t="s">
        <v>5</v>
      </c>
      <c r="C34" s="92" t="s">
        <v>55</v>
      </c>
      <c r="D34" s="92"/>
      <c r="E34" s="92"/>
      <c r="F34" s="95" t="s">
        <v>281</v>
      </c>
      <c r="G34" s="96">
        <v>93</v>
      </c>
      <c r="H34" s="192">
        <v>-2174238</v>
      </c>
      <c r="I34" s="59">
        <v>-1768663</v>
      </c>
      <c r="K34" s="73">
        <f>H34-VZZ!H81</f>
        <v>0</v>
      </c>
      <c r="L34" s="73">
        <f>I34-VZZ!I81</f>
        <v>0</v>
      </c>
    </row>
    <row r="35" spans="2:12" ht="15.75" thickBot="1" x14ac:dyDescent="0.3">
      <c r="B35" s="93" t="s">
        <v>5</v>
      </c>
      <c r="C35" s="92" t="s">
        <v>71</v>
      </c>
      <c r="D35" s="92"/>
      <c r="E35" s="92"/>
      <c r="F35" s="95" t="s">
        <v>356</v>
      </c>
      <c r="G35" s="96">
        <v>94</v>
      </c>
      <c r="H35" s="59"/>
      <c r="I35" s="59"/>
    </row>
    <row r="36" spans="2:12" ht="15.75" thickBot="1" x14ac:dyDescent="0.3">
      <c r="B36" s="76"/>
      <c r="C36" s="1"/>
      <c r="D36" s="1"/>
      <c r="E36" s="1"/>
      <c r="F36" s="66"/>
      <c r="G36" s="1"/>
      <c r="H36" s="8"/>
      <c r="I36" s="8"/>
    </row>
    <row r="37" spans="2:12" ht="15.75" thickBot="1" x14ac:dyDescent="0.3">
      <c r="B37" s="93" t="s">
        <v>7</v>
      </c>
      <c r="C37" s="92" t="s">
        <v>96</v>
      </c>
      <c r="D37" s="92" t="s">
        <v>27</v>
      </c>
      <c r="E37" s="92"/>
      <c r="F37" s="95" t="s">
        <v>357</v>
      </c>
      <c r="G37" s="98">
        <v>95</v>
      </c>
      <c r="H37" s="59">
        <v>16934623</v>
      </c>
      <c r="I37" s="59">
        <v>16906343</v>
      </c>
    </row>
    <row r="38" spans="2:12" ht="15.75" thickBot="1" x14ac:dyDescent="0.3">
      <c r="B38" s="76"/>
      <c r="C38" s="1"/>
      <c r="D38" s="1"/>
      <c r="E38" s="1"/>
      <c r="F38" s="2"/>
      <c r="G38" s="1"/>
      <c r="H38" s="5"/>
      <c r="I38" s="5"/>
    </row>
    <row r="39" spans="2:12" ht="15.75" thickBot="1" x14ac:dyDescent="0.3">
      <c r="B39" s="93" t="s">
        <v>7</v>
      </c>
      <c r="C39" s="92"/>
      <c r="D39" s="92"/>
      <c r="E39" s="92"/>
      <c r="F39" s="95" t="s">
        <v>358</v>
      </c>
      <c r="G39" s="98">
        <v>96</v>
      </c>
      <c r="H39" s="59">
        <v>598307</v>
      </c>
      <c r="I39" s="59">
        <v>655580</v>
      </c>
    </row>
    <row r="40" spans="2:12" x14ac:dyDescent="0.25">
      <c r="B40" s="75" t="s">
        <v>7</v>
      </c>
      <c r="C40" s="1" t="s">
        <v>134</v>
      </c>
      <c r="D40" s="1"/>
      <c r="E40" s="1"/>
      <c r="F40" s="154" t="s">
        <v>359</v>
      </c>
      <c r="G40" s="67">
        <v>97</v>
      </c>
      <c r="H40" s="70"/>
      <c r="I40" s="70"/>
    </row>
    <row r="41" spans="2:12" x14ac:dyDescent="0.25">
      <c r="B41" s="75"/>
      <c r="C41" s="1" t="s">
        <v>135</v>
      </c>
      <c r="D41" s="1"/>
      <c r="E41" s="1"/>
      <c r="F41" s="156" t="s">
        <v>360</v>
      </c>
      <c r="G41" s="60">
        <v>98</v>
      </c>
      <c r="H41" s="71"/>
      <c r="I41" s="71"/>
    </row>
    <row r="42" spans="2:12" x14ac:dyDescent="0.25">
      <c r="B42" s="75"/>
      <c r="C42" s="1" t="s">
        <v>136</v>
      </c>
      <c r="D42" s="1"/>
      <c r="E42" s="1"/>
      <c r="F42" s="156" t="s">
        <v>361</v>
      </c>
      <c r="G42" s="60">
        <v>99</v>
      </c>
      <c r="H42" s="71"/>
      <c r="I42" s="71"/>
    </row>
    <row r="43" spans="2:12" ht="15.75" thickBot="1" x14ac:dyDescent="0.3">
      <c r="B43" s="77"/>
      <c r="C43" s="48" t="s">
        <v>137</v>
      </c>
      <c r="D43" s="48"/>
      <c r="E43" s="48"/>
      <c r="F43" s="157" t="s">
        <v>362</v>
      </c>
      <c r="G43" s="61">
        <v>100</v>
      </c>
      <c r="H43" s="72">
        <v>598307</v>
      </c>
      <c r="I43" s="72">
        <v>655580</v>
      </c>
    </row>
    <row r="44" spans="2:12" ht="15.75" thickBot="1" x14ac:dyDescent="0.3">
      <c r="B44" s="76"/>
      <c r="C44" s="1"/>
      <c r="D44" s="1"/>
      <c r="E44" s="1"/>
      <c r="F44" s="2"/>
      <c r="G44" s="1"/>
      <c r="H44" s="5"/>
      <c r="I44" s="5"/>
    </row>
    <row r="45" spans="2:12" ht="15.75" thickBot="1" x14ac:dyDescent="0.3">
      <c r="B45" s="93" t="s">
        <v>27</v>
      </c>
      <c r="C45" s="92"/>
      <c r="D45" s="92"/>
      <c r="E45" s="92"/>
      <c r="F45" s="95" t="s">
        <v>363</v>
      </c>
      <c r="G45" s="98">
        <v>101</v>
      </c>
      <c r="H45" s="273">
        <v>16336316</v>
      </c>
      <c r="I45" s="59">
        <v>16250763</v>
      </c>
    </row>
    <row r="46" spans="2:12" ht="15.75" thickBot="1" x14ac:dyDescent="0.3">
      <c r="B46" s="78" t="s">
        <v>27</v>
      </c>
      <c r="C46" s="25" t="s">
        <v>8</v>
      </c>
      <c r="D46" s="25"/>
      <c r="E46" s="25"/>
      <c r="F46" s="151" t="s">
        <v>364</v>
      </c>
      <c r="G46" s="26">
        <v>102</v>
      </c>
      <c r="H46" s="274">
        <v>3784271</v>
      </c>
      <c r="I46" s="262">
        <v>3753405</v>
      </c>
    </row>
    <row r="47" spans="2:12" x14ac:dyDescent="0.25">
      <c r="B47" s="75" t="s">
        <v>27</v>
      </c>
      <c r="C47" s="1" t="s">
        <v>8</v>
      </c>
      <c r="D47" s="1" t="s">
        <v>134</v>
      </c>
      <c r="E47" s="1"/>
      <c r="F47" s="154" t="s">
        <v>365</v>
      </c>
      <c r="G47" s="67">
        <v>103</v>
      </c>
      <c r="H47" s="277"/>
      <c r="I47" s="297"/>
    </row>
    <row r="48" spans="2:12" x14ac:dyDescent="0.25">
      <c r="B48" s="75"/>
      <c r="C48" s="1"/>
      <c r="D48" s="1"/>
      <c r="E48" s="1" t="s">
        <v>134</v>
      </c>
      <c r="F48" s="158" t="s">
        <v>366</v>
      </c>
      <c r="G48" s="60">
        <v>104</v>
      </c>
      <c r="H48" s="275"/>
      <c r="I48" s="115"/>
    </row>
    <row r="49" spans="2:9" x14ac:dyDescent="0.25">
      <c r="B49" s="75"/>
      <c r="C49" s="1"/>
      <c r="D49" s="1"/>
      <c r="E49" s="1" t="s">
        <v>135</v>
      </c>
      <c r="F49" s="158" t="s">
        <v>367</v>
      </c>
      <c r="G49" s="60">
        <v>105</v>
      </c>
      <c r="H49" s="275"/>
      <c r="I49" s="115"/>
    </row>
    <row r="50" spans="2:9" x14ac:dyDescent="0.25">
      <c r="B50" s="75"/>
      <c r="C50" s="1"/>
      <c r="D50" s="1" t="s">
        <v>135</v>
      </c>
      <c r="E50" s="1"/>
      <c r="F50" s="160" t="s">
        <v>368</v>
      </c>
      <c r="G50" s="60">
        <v>106</v>
      </c>
      <c r="H50" s="271">
        <v>378252</v>
      </c>
      <c r="I50" s="71">
        <v>375820</v>
      </c>
    </row>
    <row r="51" spans="2:9" x14ac:dyDescent="0.25">
      <c r="B51" s="75"/>
      <c r="C51" s="1"/>
      <c r="D51" s="1" t="s">
        <v>136</v>
      </c>
      <c r="E51" s="1"/>
      <c r="F51" s="156" t="s">
        <v>369</v>
      </c>
      <c r="G51" s="60">
        <v>107</v>
      </c>
      <c r="H51" s="271"/>
      <c r="I51" s="71"/>
    </row>
    <row r="52" spans="2:9" x14ac:dyDescent="0.25">
      <c r="B52" s="75"/>
      <c r="C52" s="1"/>
      <c r="D52" s="1" t="s">
        <v>137</v>
      </c>
      <c r="E52" s="1"/>
      <c r="F52" s="156" t="s">
        <v>370</v>
      </c>
      <c r="G52" s="60">
        <v>108</v>
      </c>
      <c r="H52" s="271"/>
      <c r="I52" s="71"/>
    </row>
    <row r="53" spans="2:9" x14ac:dyDescent="0.25">
      <c r="B53" s="75"/>
      <c r="C53" s="1"/>
      <c r="D53" s="1" t="s">
        <v>138</v>
      </c>
      <c r="E53" s="1"/>
      <c r="F53" s="156" t="s">
        <v>371</v>
      </c>
      <c r="G53" s="60">
        <v>109</v>
      </c>
      <c r="H53" s="271"/>
      <c r="I53" s="71"/>
    </row>
    <row r="54" spans="2:9" x14ac:dyDescent="0.25">
      <c r="B54" s="75"/>
      <c r="C54" s="1"/>
      <c r="D54" s="1" t="s">
        <v>139</v>
      </c>
      <c r="E54" s="1"/>
      <c r="F54" s="156" t="s">
        <v>372</v>
      </c>
      <c r="G54" s="60">
        <v>110</v>
      </c>
      <c r="H54" s="271">
        <v>3405242</v>
      </c>
      <c r="I54" s="71">
        <v>3376805</v>
      </c>
    </row>
    <row r="55" spans="2:9" x14ac:dyDescent="0.25">
      <c r="B55" s="75"/>
      <c r="C55" s="1"/>
      <c r="D55" s="1" t="s">
        <v>154</v>
      </c>
      <c r="E55" s="1"/>
      <c r="F55" s="156" t="s">
        <v>373</v>
      </c>
      <c r="G55" s="60">
        <v>111</v>
      </c>
      <c r="H55" s="271"/>
      <c r="I55" s="71"/>
    </row>
    <row r="56" spans="2:9" x14ac:dyDescent="0.25">
      <c r="B56" s="75"/>
      <c r="C56" s="1"/>
      <c r="D56" s="1" t="s">
        <v>176</v>
      </c>
      <c r="E56" s="1"/>
      <c r="F56" s="156" t="s">
        <v>374</v>
      </c>
      <c r="G56" s="60">
        <v>112</v>
      </c>
      <c r="H56" s="271"/>
      <c r="I56" s="71"/>
    </row>
    <row r="57" spans="2:9" x14ac:dyDescent="0.25">
      <c r="B57" s="75"/>
      <c r="C57" s="1"/>
      <c r="D57" s="1" t="s">
        <v>177</v>
      </c>
      <c r="E57" s="1"/>
      <c r="F57" s="156" t="s">
        <v>375</v>
      </c>
      <c r="G57" s="60">
        <v>113</v>
      </c>
      <c r="H57" s="271">
        <v>777</v>
      </c>
      <c r="I57" s="71">
        <v>780</v>
      </c>
    </row>
    <row r="58" spans="2:9" x14ac:dyDescent="0.25">
      <c r="B58" s="75"/>
      <c r="C58" s="1"/>
      <c r="D58" s="1"/>
      <c r="E58" s="1" t="s">
        <v>134</v>
      </c>
      <c r="F58" s="158" t="s">
        <v>376</v>
      </c>
      <c r="G58" s="60">
        <v>114</v>
      </c>
      <c r="H58" s="275"/>
      <c r="I58" s="115"/>
    </row>
    <row r="59" spans="2:9" x14ac:dyDescent="0.25">
      <c r="B59" s="75"/>
      <c r="C59" s="1"/>
      <c r="D59" s="1"/>
      <c r="E59" s="1" t="s">
        <v>135</v>
      </c>
      <c r="F59" s="158" t="s">
        <v>377</v>
      </c>
      <c r="G59" s="60">
        <v>115</v>
      </c>
      <c r="H59" s="275"/>
      <c r="I59" s="115"/>
    </row>
    <row r="60" spans="2:9" ht="15.75" thickBot="1" x14ac:dyDescent="0.3">
      <c r="B60" s="77"/>
      <c r="C60" s="48"/>
      <c r="D60" s="48"/>
      <c r="E60" s="48" t="s">
        <v>136</v>
      </c>
      <c r="F60" s="159" t="s">
        <v>378</v>
      </c>
      <c r="G60" s="61">
        <v>116</v>
      </c>
      <c r="H60" s="268">
        <v>777</v>
      </c>
      <c r="I60" s="72">
        <v>780</v>
      </c>
    </row>
    <row r="61" spans="2:9" ht="15.75" thickBot="1" x14ac:dyDescent="0.3">
      <c r="B61" s="78" t="s">
        <v>27</v>
      </c>
      <c r="C61" s="25" t="s">
        <v>15</v>
      </c>
      <c r="D61" s="112"/>
      <c r="E61" s="112"/>
      <c r="F61" s="151" t="s">
        <v>379</v>
      </c>
      <c r="G61" s="26">
        <v>117</v>
      </c>
      <c r="H61" s="274">
        <v>12552045</v>
      </c>
      <c r="I61" s="262">
        <v>12497358</v>
      </c>
    </row>
    <row r="62" spans="2:9" x14ac:dyDescent="0.25">
      <c r="B62" s="75" t="s">
        <v>27</v>
      </c>
      <c r="C62" s="1" t="s">
        <v>15</v>
      </c>
      <c r="D62" s="1" t="s">
        <v>134</v>
      </c>
      <c r="E62" s="1"/>
      <c r="F62" s="154" t="s">
        <v>365</v>
      </c>
      <c r="G62" s="67">
        <v>118</v>
      </c>
      <c r="H62" s="277"/>
      <c r="I62" s="297"/>
    </row>
    <row r="63" spans="2:9" x14ac:dyDescent="0.25">
      <c r="B63" s="75"/>
      <c r="C63" s="1"/>
      <c r="D63" s="1"/>
      <c r="E63" s="1" t="s">
        <v>134</v>
      </c>
      <c r="F63" s="158" t="s">
        <v>366</v>
      </c>
      <c r="G63" s="60">
        <v>119</v>
      </c>
      <c r="H63" s="275"/>
      <c r="I63" s="115"/>
    </row>
    <row r="64" spans="2:9" x14ac:dyDescent="0.25">
      <c r="B64" s="75"/>
      <c r="C64" s="1"/>
      <c r="D64" s="1"/>
      <c r="E64" s="1" t="s">
        <v>135</v>
      </c>
      <c r="F64" s="158" t="s">
        <v>367</v>
      </c>
      <c r="G64" s="60">
        <v>120</v>
      </c>
      <c r="H64" s="275"/>
      <c r="I64" s="115"/>
    </row>
    <row r="65" spans="2:9" x14ac:dyDescent="0.25">
      <c r="B65" s="75"/>
      <c r="C65" s="1"/>
      <c r="D65" s="1" t="s">
        <v>135</v>
      </c>
      <c r="E65" s="1"/>
      <c r="F65" s="160" t="s">
        <v>368</v>
      </c>
      <c r="G65" s="60">
        <v>121</v>
      </c>
      <c r="H65" s="271"/>
      <c r="I65" s="71"/>
    </row>
    <row r="66" spans="2:9" x14ac:dyDescent="0.25">
      <c r="B66" s="75"/>
      <c r="C66" s="1"/>
      <c r="D66" s="1" t="s">
        <v>136</v>
      </c>
      <c r="E66" s="1"/>
      <c r="F66" s="156" t="s">
        <v>380</v>
      </c>
      <c r="G66" s="60">
        <v>122</v>
      </c>
      <c r="H66" s="271">
        <v>1631716</v>
      </c>
      <c r="I66" s="71">
        <v>1701754</v>
      </c>
    </row>
    <row r="67" spans="2:9" x14ac:dyDescent="0.25">
      <c r="B67" s="75"/>
      <c r="C67" s="1"/>
      <c r="D67" s="1" t="s">
        <v>137</v>
      </c>
      <c r="E67" s="1"/>
      <c r="F67" s="156" t="s">
        <v>370</v>
      </c>
      <c r="G67" s="60">
        <v>123</v>
      </c>
      <c r="H67" s="271">
        <v>6543080</v>
      </c>
      <c r="I67" s="71">
        <v>6026341</v>
      </c>
    </row>
    <row r="68" spans="2:9" x14ac:dyDescent="0.25">
      <c r="B68" s="75"/>
      <c r="C68" s="1"/>
      <c r="D68" s="1" t="s">
        <v>138</v>
      </c>
      <c r="E68" s="1"/>
      <c r="F68" s="156" t="s">
        <v>381</v>
      </c>
      <c r="G68" s="60">
        <v>124</v>
      </c>
      <c r="H68" s="271"/>
      <c r="I68" s="71"/>
    </row>
    <row r="69" spans="2:9" x14ac:dyDescent="0.25">
      <c r="B69" s="75"/>
      <c r="C69" s="1"/>
      <c r="D69" s="1" t="s">
        <v>139</v>
      </c>
      <c r="E69" s="1"/>
      <c r="F69" s="156" t="s">
        <v>372</v>
      </c>
      <c r="G69" s="60">
        <v>125</v>
      </c>
      <c r="H69" s="271">
        <v>662163</v>
      </c>
      <c r="I69" s="71">
        <v>631573</v>
      </c>
    </row>
    <row r="70" spans="2:9" x14ac:dyDescent="0.25">
      <c r="B70" s="75"/>
      <c r="C70" s="1"/>
      <c r="D70" s="1" t="s">
        <v>154</v>
      </c>
      <c r="E70" s="1"/>
      <c r="F70" s="156" t="s">
        <v>373</v>
      </c>
      <c r="G70" s="60">
        <v>126</v>
      </c>
      <c r="H70" s="271"/>
      <c r="I70" s="71"/>
    </row>
    <row r="71" spans="2:9" x14ac:dyDescent="0.25">
      <c r="B71" s="75"/>
      <c r="C71" s="1"/>
      <c r="D71" s="1" t="s">
        <v>176</v>
      </c>
      <c r="E71" s="1"/>
      <c r="F71" s="156" t="s">
        <v>382</v>
      </c>
      <c r="G71" s="60">
        <v>127</v>
      </c>
      <c r="H71" s="269">
        <v>3715086</v>
      </c>
      <c r="I71" s="298">
        <v>4137690</v>
      </c>
    </row>
    <row r="72" spans="2:9" x14ac:dyDescent="0.25">
      <c r="B72" s="75"/>
      <c r="C72" s="1"/>
      <c r="D72" s="1"/>
      <c r="E72" s="1" t="s">
        <v>134</v>
      </c>
      <c r="F72" s="158" t="s">
        <v>376</v>
      </c>
      <c r="G72" s="122">
        <v>128</v>
      </c>
      <c r="H72" s="270"/>
      <c r="I72" s="116"/>
    </row>
    <row r="73" spans="2:9" x14ac:dyDescent="0.25">
      <c r="B73" s="75"/>
      <c r="C73" s="1"/>
      <c r="D73" s="1"/>
      <c r="E73" s="1" t="s">
        <v>135</v>
      </c>
      <c r="F73" s="158" t="s">
        <v>383</v>
      </c>
      <c r="G73" s="122">
        <v>129</v>
      </c>
      <c r="H73" s="270">
        <v>1228671</v>
      </c>
      <c r="I73" s="116">
        <v>1255304</v>
      </c>
    </row>
    <row r="74" spans="2:9" x14ac:dyDescent="0.25">
      <c r="B74" s="75"/>
      <c r="C74" s="1"/>
      <c r="D74" s="1"/>
      <c r="E74" s="1" t="s">
        <v>136</v>
      </c>
      <c r="F74" s="158" t="s">
        <v>384</v>
      </c>
      <c r="G74" s="122">
        <v>130</v>
      </c>
      <c r="H74" s="270">
        <v>191697</v>
      </c>
      <c r="I74" s="116">
        <v>174905</v>
      </c>
    </row>
    <row r="75" spans="2:9" x14ac:dyDescent="0.25">
      <c r="B75" s="75"/>
      <c r="C75" s="1"/>
      <c r="D75" s="1"/>
      <c r="E75" s="1" t="s">
        <v>137</v>
      </c>
      <c r="F75" s="158" t="s">
        <v>385</v>
      </c>
      <c r="G75" s="122">
        <v>131</v>
      </c>
      <c r="H75" s="285">
        <v>136587</v>
      </c>
      <c r="I75" s="299">
        <v>132423</v>
      </c>
    </row>
    <row r="76" spans="2:9" x14ac:dyDescent="0.25">
      <c r="B76" s="75"/>
      <c r="C76" s="1"/>
      <c r="D76" s="1"/>
      <c r="E76" s="1" t="s">
        <v>138</v>
      </c>
      <c r="F76" s="158" t="s">
        <v>386</v>
      </c>
      <c r="G76" s="122">
        <v>132</v>
      </c>
      <c r="H76" s="270">
        <v>34370</v>
      </c>
      <c r="I76" s="116">
        <v>35060</v>
      </c>
    </row>
    <row r="77" spans="2:9" x14ac:dyDescent="0.25">
      <c r="B77" s="75"/>
      <c r="C77" s="1"/>
      <c r="D77" s="1"/>
      <c r="E77" s="1" t="s">
        <v>139</v>
      </c>
      <c r="F77" s="114" t="s">
        <v>377</v>
      </c>
      <c r="G77" s="122">
        <v>133</v>
      </c>
      <c r="H77" s="270">
        <v>2100544</v>
      </c>
      <c r="I77" s="116">
        <v>2515642</v>
      </c>
    </row>
    <row r="78" spans="2:9" ht="15.75" thickBot="1" x14ac:dyDescent="0.3">
      <c r="B78" s="77"/>
      <c r="C78" s="48"/>
      <c r="D78" s="48"/>
      <c r="E78" s="48" t="s">
        <v>154</v>
      </c>
      <c r="F78" s="159" t="s">
        <v>378</v>
      </c>
      <c r="G78" s="61">
        <v>134</v>
      </c>
      <c r="H78" s="276">
        <v>23217</v>
      </c>
      <c r="I78" s="117">
        <v>24356</v>
      </c>
    </row>
    <row r="79" spans="2:9" ht="15.75" thickBot="1" x14ac:dyDescent="0.3">
      <c r="B79" s="76"/>
      <c r="C79" s="1"/>
      <c r="D79" s="68"/>
      <c r="E79" s="68"/>
      <c r="F79" s="76"/>
      <c r="G79" s="1"/>
      <c r="H79" s="5"/>
      <c r="I79" s="5"/>
    </row>
    <row r="80" spans="2:9" ht="15.75" thickBot="1" x14ac:dyDescent="0.3">
      <c r="B80" s="93" t="s">
        <v>49</v>
      </c>
      <c r="C80" s="92"/>
      <c r="D80" s="92"/>
      <c r="E80" s="92"/>
      <c r="F80" s="95" t="s">
        <v>387</v>
      </c>
      <c r="G80" s="98">
        <v>129</v>
      </c>
      <c r="H80" s="273">
        <v>24</v>
      </c>
      <c r="I80" s="59">
        <v>24</v>
      </c>
    </row>
    <row r="81" spans="2:9" x14ac:dyDescent="0.25">
      <c r="B81" s="75" t="s">
        <v>49</v>
      </c>
      <c r="C81" s="1" t="s">
        <v>134</v>
      </c>
      <c r="D81" s="1"/>
      <c r="E81" s="1"/>
      <c r="F81" s="154" t="s">
        <v>388</v>
      </c>
      <c r="G81" s="67">
        <v>130</v>
      </c>
      <c r="H81" s="267"/>
      <c r="I81" s="70"/>
    </row>
    <row r="82" spans="2:9" ht="15.75" thickBot="1" x14ac:dyDescent="0.3">
      <c r="B82" s="77"/>
      <c r="C82" s="48" t="s">
        <v>135</v>
      </c>
      <c r="D82" s="48"/>
      <c r="E82" s="48"/>
      <c r="F82" s="157" t="s">
        <v>389</v>
      </c>
      <c r="G82" s="61">
        <v>131</v>
      </c>
      <c r="H82" s="268">
        <v>24</v>
      </c>
      <c r="I82" s="72">
        <v>24</v>
      </c>
    </row>
    <row r="83" spans="2:9" ht="15.75" thickBot="1" x14ac:dyDescent="0.3">
      <c r="B83" s="76"/>
      <c r="C83" s="1"/>
      <c r="D83" s="1"/>
      <c r="E83" s="1"/>
      <c r="F83" s="2"/>
      <c r="G83" s="1"/>
      <c r="H83" s="69"/>
      <c r="I83" s="69"/>
    </row>
    <row r="84" spans="2:9" ht="15.75" thickBot="1" x14ac:dyDescent="0.3">
      <c r="B84" s="79"/>
      <c r="C84" s="25"/>
      <c r="D84" s="25"/>
      <c r="E84" s="25"/>
      <c r="F84" s="151" t="s">
        <v>390</v>
      </c>
      <c r="G84" s="11">
        <v>999</v>
      </c>
      <c r="H84" s="62">
        <v>152467905</v>
      </c>
      <c r="I84" s="62">
        <v>153908564</v>
      </c>
    </row>
  </sheetData>
  <mergeCells count="7">
    <mergeCell ref="K6:L6"/>
    <mergeCell ref="B2:F3"/>
    <mergeCell ref="G2:G3"/>
    <mergeCell ref="H2:I3"/>
    <mergeCell ref="B4:F6"/>
    <mergeCell ref="H4:H6"/>
    <mergeCell ref="I4:I6"/>
  </mergeCells>
  <dataValidations disablePrompts="1" count="1">
    <dataValidation type="whole" showInputMessage="1" showErrorMessage="1" errorTitle="POZOR!" error="Je nutné zadat celé číslo, tzn. bez desetinných míst." sqref="Q29:R32 H47:I60 H81:I82 H40:I43 H11:I13 H29:I32 H35:I35 H62:I78 H25:I26 H16:I22" xr:uid="{00000000-0002-0000-0600-000000000000}">
      <formula1>-9.99999999999999E+23</formula1>
      <formula2>9.99999999999999E+27</formula2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/>
  <dimension ref="A1:J83"/>
  <sheetViews>
    <sheetView zoomScale="80" zoomScaleNormal="80" workbookViewId="0">
      <selection activeCell="S18" sqref="S18"/>
    </sheetView>
  </sheetViews>
  <sheetFormatPr defaultColWidth="9.140625" defaultRowHeight="15" x14ac:dyDescent="0.25"/>
  <cols>
    <col min="1" max="1" width="9.140625" style="37" customWidth="1"/>
    <col min="2" max="5" width="2.7109375" style="37" customWidth="1"/>
    <col min="6" max="6" width="73.7109375" style="37" customWidth="1"/>
    <col min="7" max="7" width="6.85546875" style="37" customWidth="1"/>
    <col min="8" max="8" width="17.28515625" style="37" customWidth="1"/>
    <col min="9" max="9" width="15.5703125" style="37" customWidth="1"/>
    <col min="10" max="16384" width="9.140625" style="37"/>
  </cols>
  <sheetData>
    <row r="1" spans="1:10" ht="15.75" thickBot="1" x14ac:dyDescent="0.3">
      <c r="A1"/>
      <c r="B1"/>
      <c r="C1"/>
      <c r="D1"/>
      <c r="E1"/>
      <c r="F1"/>
      <c r="G1"/>
      <c r="H1"/>
      <c r="I1"/>
      <c r="J1"/>
    </row>
    <row r="2" spans="1:10" ht="15" customHeight="1" x14ac:dyDescent="0.25">
      <c r="A2"/>
      <c r="B2" s="308" t="str">
        <f>Údaje!C2</f>
        <v>Liberty Ostrava a.s.</v>
      </c>
      <c r="C2" s="309"/>
      <c r="D2" s="309"/>
      <c r="E2" s="309"/>
      <c r="F2" s="310"/>
      <c r="G2" s="171"/>
      <c r="H2" s="349" t="str">
        <f>CONCATENATE("Profit and Loss account ",Údaje!C4)</f>
        <v>Profit and Loss account 31.01.2024</v>
      </c>
      <c r="I2" s="350"/>
      <c r="J2"/>
    </row>
    <row r="3" spans="1:10" ht="15.75" thickBot="1" x14ac:dyDescent="0.3">
      <c r="A3"/>
      <c r="B3" s="311"/>
      <c r="C3" s="312"/>
      <c r="D3" s="312"/>
      <c r="E3" s="312"/>
      <c r="F3" s="313"/>
      <c r="G3" s="172"/>
      <c r="H3" s="351"/>
      <c r="I3" s="352"/>
      <c r="J3"/>
    </row>
    <row r="4" spans="1:10" ht="15" customHeight="1" x14ac:dyDescent="0.25">
      <c r="A4"/>
      <c r="B4" s="324"/>
      <c r="C4" s="325"/>
      <c r="D4" s="325"/>
      <c r="E4" s="85"/>
      <c r="F4" s="325"/>
      <c r="G4" s="395" t="s">
        <v>209</v>
      </c>
      <c r="H4" s="346" t="s">
        <v>418</v>
      </c>
      <c r="I4" s="346" t="s">
        <v>419</v>
      </c>
      <c r="J4"/>
    </row>
    <row r="5" spans="1:10" x14ac:dyDescent="0.25">
      <c r="A5"/>
      <c r="B5" s="326"/>
      <c r="C5" s="327"/>
      <c r="D5" s="327"/>
      <c r="E5" s="76"/>
      <c r="F5" s="327"/>
      <c r="G5" s="396"/>
      <c r="H5" s="347"/>
      <c r="I5" s="347"/>
      <c r="J5"/>
    </row>
    <row r="6" spans="1:10" ht="15.75" thickBot="1" x14ac:dyDescent="0.3">
      <c r="A6"/>
      <c r="B6" s="328"/>
      <c r="C6" s="329"/>
      <c r="D6" s="329"/>
      <c r="E6" s="88"/>
      <c r="F6" s="329"/>
      <c r="G6" s="397"/>
      <c r="H6" s="348"/>
      <c r="I6" s="348"/>
      <c r="J6"/>
    </row>
    <row r="7" spans="1:10" ht="15.75" thickBot="1" x14ac:dyDescent="0.3">
      <c r="A7"/>
      <c r="B7" s="150" t="s">
        <v>8</v>
      </c>
      <c r="C7" s="142"/>
      <c r="D7" s="142"/>
      <c r="E7" s="143"/>
      <c r="F7" s="161" t="s">
        <v>282</v>
      </c>
      <c r="G7" s="11">
        <v>1</v>
      </c>
      <c r="H7" s="185">
        <v>16090144</v>
      </c>
      <c r="I7" s="185">
        <v>15828530</v>
      </c>
      <c r="J7"/>
    </row>
    <row r="8" spans="1:10" ht="15.75" thickBot="1" x14ac:dyDescent="0.3">
      <c r="A8"/>
      <c r="B8" s="150" t="s">
        <v>15</v>
      </c>
      <c r="C8" s="142"/>
      <c r="D8" s="142"/>
      <c r="E8" s="143"/>
      <c r="F8" s="161" t="s">
        <v>283</v>
      </c>
      <c r="G8" s="11">
        <v>2</v>
      </c>
      <c r="H8" s="185">
        <v>27885</v>
      </c>
      <c r="I8" s="185">
        <v>27626</v>
      </c>
      <c r="J8"/>
    </row>
    <row r="9" spans="1:10" ht="15.75" thickBot="1" x14ac:dyDescent="0.3">
      <c r="A9"/>
      <c r="B9" s="163"/>
      <c r="C9" s="145"/>
      <c r="D9" s="147"/>
      <c r="E9" s="147"/>
      <c r="F9" s="166"/>
      <c r="G9" s="48"/>
      <c r="H9" s="191"/>
      <c r="I9" s="191"/>
      <c r="J9"/>
    </row>
    <row r="10" spans="1:10" ht="15.75" thickBot="1" x14ac:dyDescent="0.3">
      <c r="A10"/>
      <c r="B10" s="150"/>
      <c r="C10" s="142" t="s">
        <v>5</v>
      </c>
      <c r="D10" s="142"/>
      <c r="E10" s="143"/>
      <c r="F10" s="161" t="s">
        <v>284</v>
      </c>
      <c r="G10" s="11">
        <v>3</v>
      </c>
      <c r="H10" s="59">
        <v>17188114</v>
      </c>
      <c r="I10" s="59">
        <v>16778442</v>
      </c>
      <c r="J10"/>
    </row>
    <row r="11" spans="1:10" x14ac:dyDescent="0.25">
      <c r="A11"/>
      <c r="B11" s="144"/>
      <c r="C11" s="145"/>
      <c r="D11" s="145" t="s">
        <v>134</v>
      </c>
      <c r="E11" s="140"/>
      <c r="F11" s="164" t="s">
        <v>285</v>
      </c>
      <c r="G11" s="31">
        <v>4</v>
      </c>
      <c r="H11" s="70">
        <v>17870</v>
      </c>
      <c r="I11" s="70">
        <v>17679</v>
      </c>
      <c r="J11"/>
    </row>
    <row r="12" spans="1:10" x14ac:dyDescent="0.25">
      <c r="A12"/>
      <c r="B12" s="144"/>
      <c r="C12" s="145"/>
      <c r="D12" s="145" t="s">
        <v>135</v>
      </c>
      <c r="E12" s="145"/>
      <c r="F12" s="164" t="s">
        <v>286</v>
      </c>
      <c r="G12" s="31">
        <v>5</v>
      </c>
      <c r="H12" s="70">
        <v>12555122</v>
      </c>
      <c r="I12" s="70">
        <v>12373760</v>
      </c>
      <c r="J12"/>
    </row>
    <row r="13" spans="1:10" ht="15.75" thickBot="1" x14ac:dyDescent="0.3">
      <c r="A13"/>
      <c r="B13" s="146"/>
      <c r="C13" s="147"/>
      <c r="D13" s="147" t="s">
        <v>136</v>
      </c>
      <c r="E13" s="147"/>
      <c r="F13" s="167" t="s">
        <v>287</v>
      </c>
      <c r="G13" s="36">
        <v>6</v>
      </c>
      <c r="H13" s="70">
        <v>4615122</v>
      </c>
      <c r="I13" s="70">
        <v>4387003</v>
      </c>
      <c r="J13"/>
    </row>
    <row r="14" spans="1:10" ht="15.75" thickBot="1" x14ac:dyDescent="0.3">
      <c r="A14"/>
      <c r="B14" s="150"/>
      <c r="C14" s="142" t="s">
        <v>7</v>
      </c>
      <c r="D14" s="142"/>
      <c r="E14" s="143"/>
      <c r="F14" s="161" t="s">
        <v>288</v>
      </c>
      <c r="G14" s="11">
        <v>7</v>
      </c>
      <c r="H14" s="185">
        <v>3121440</v>
      </c>
      <c r="I14" s="185">
        <v>2943389</v>
      </c>
      <c r="J14"/>
    </row>
    <row r="15" spans="1:10" ht="15.75" thickBot="1" x14ac:dyDescent="0.3">
      <c r="A15"/>
      <c r="B15" s="150"/>
      <c r="C15" s="142" t="s">
        <v>27</v>
      </c>
      <c r="D15" s="142"/>
      <c r="E15" s="142"/>
      <c r="F15" s="161" t="s">
        <v>289</v>
      </c>
      <c r="G15" s="11">
        <v>8</v>
      </c>
      <c r="H15" s="185">
        <v>-415978</v>
      </c>
      <c r="I15" s="185">
        <v>-414868</v>
      </c>
      <c r="J15"/>
    </row>
    <row r="16" spans="1:10" ht="15.75" thickBot="1" x14ac:dyDescent="0.3">
      <c r="A16"/>
      <c r="B16" s="163"/>
      <c r="C16" s="145"/>
      <c r="D16" s="145"/>
      <c r="E16" s="145"/>
      <c r="F16" s="163"/>
      <c r="G16" s="1"/>
      <c r="H16" s="201"/>
      <c r="I16" s="201"/>
      <c r="J16"/>
    </row>
    <row r="17" spans="1:10" ht="15.75" thickBot="1" x14ac:dyDescent="0.3">
      <c r="A17"/>
      <c r="B17" s="150"/>
      <c r="C17" s="142" t="s">
        <v>49</v>
      </c>
      <c r="D17" s="142"/>
      <c r="E17" s="143"/>
      <c r="F17" s="161" t="s">
        <v>290</v>
      </c>
      <c r="G17" s="11">
        <v>9</v>
      </c>
      <c r="H17" s="192">
        <v>3433943</v>
      </c>
      <c r="I17" s="192">
        <v>3084863</v>
      </c>
      <c r="J17"/>
    </row>
    <row r="18" spans="1:10" x14ac:dyDescent="0.25">
      <c r="A18"/>
      <c r="B18" s="144"/>
      <c r="C18" s="145"/>
      <c r="D18" s="139" t="s">
        <v>134</v>
      </c>
      <c r="E18" s="145"/>
      <c r="F18" s="164" t="s">
        <v>291</v>
      </c>
      <c r="G18" s="31">
        <v>10</v>
      </c>
      <c r="H18" s="263">
        <v>2469873</v>
      </c>
      <c r="I18" s="263">
        <v>2214077</v>
      </c>
      <c r="J18"/>
    </row>
    <row r="19" spans="1:10" x14ac:dyDescent="0.25">
      <c r="A19"/>
      <c r="B19" s="144"/>
      <c r="C19" s="145"/>
      <c r="D19" s="145" t="s">
        <v>135</v>
      </c>
      <c r="E19" s="145"/>
      <c r="F19" s="164" t="s">
        <v>292</v>
      </c>
      <c r="G19" s="31">
        <v>11</v>
      </c>
      <c r="H19" s="263">
        <v>964070</v>
      </c>
      <c r="I19" s="263">
        <v>870786</v>
      </c>
      <c r="J19"/>
    </row>
    <row r="20" spans="1:10" x14ac:dyDescent="0.25">
      <c r="A20"/>
      <c r="B20" s="144"/>
      <c r="C20" s="145"/>
      <c r="D20" s="145"/>
      <c r="E20" s="145" t="s">
        <v>134</v>
      </c>
      <c r="F20" s="168" t="s">
        <v>293</v>
      </c>
      <c r="G20" s="31">
        <v>12</v>
      </c>
      <c r="H20" s="272">
        <v>900408</v>
      </c>
      <c r="I20" s="272">
        <v>809406</v>
      </c>
      <c r="J20"/>
    </row>
    <row r="21" spans="1:10" ht="15.75" thickBot="1" x14ac:dyDescent="0.3">
      <c r="A21"/>
      <c r="B21" s="146"/>
      <c r="C21" s="147"/>
      <c r="D21" s="147"/>
      <c r="E21" s="147" t="s">
        <v>135</v>
      </c>
      <c r="F21" s="169" t="s">
        <v>294</v>
      </c>
      <c r="G21" s="36">
        <v>13</v>
      </c>
      <c r="H21" s="265">
        <v>63662</v>
      </c>
      <c r="I21" s="265">
        <v>61380</v>
      </c>
      <c r="J21"/>
    </row>
    <row r="22" spans="1:10" ht="15.75" thickBot="1" x14ac:dyDescent="0.3">
      <c r="A22"/>
      <c r="B22" s="163"/>
      <c r="C22" s="145"/>
      <c r="D22" s="145"/>
      <c r="E22" s="145"/>
      <c r="F22" s="163"/>
      <c r="G22" s="1"/>
      <c r="H22" s="201"/>
      <c r="I22" s="201"/>
      <c r="J22"/>
    </row>
    <row r="23" spans="1:10" ht="15.75" thickBot="1" x14ac:dyDescent="0.3">
      <c r="A23"/>
      <c r="B23" s="150"/>
      <c r="C23" s="142" t="s">
        <v>103</v>
      </c>
      <c r="D23" s="142"/>
      <c r="E23" s="143"/>
      <c r="F23" s="161" t="s">
        <v>295</v>
      </c>
      <c r="G23" s="11">
        <v>14</v>
      </c>
      <c r="H23" s="192">
        <v>654005</v>
      </c>
      <c r="I23" s="192">
        <v>573127</v>
      </c>
      <c r="J23"/>
    </row>
    <row r="24" spans="1:10" x14ac:dyDescent="0.25">
      <c r="A24"/>
      <c r="B24" s="144"/>
      <c r="C24" s="145"/>
      <c r="D24" s="139" t="s">
        <v>134</v>
      </c>
      <c r="E24" s="145"/>
      <c r="F24" s="164" t="s">
        <v>296</v>
      </c>
      <c r="G24" s="31">
        <v>15</v>
      </c>
      <c r="H24" s="263">
        <v>648237</v>
      </c>
      <c r="I24" s="263">
        <v>586739</v>
      </c>
      <c r="J24"/>
    </row>
    <row r="25" spans="1:10" x14ac:dyDescent="0.25">
      <c r="A25"/>
      <c r="B25" s="144"/>
      <c r="C25" s="145"/>
      <c r="D25" s="145"/>
      <c r="E25" s="145" t="s">
        <v>134</v>
      </c>
      <c r="F25" s="165" t="s">
        <v>297</v>
      </c>
      <c r="G25" s="22">
        <v>16</v>
      </c>
      <c r="H25" s="263">
        <v>673789</v>
      </c>
      <c r="I25" s="263">
        <v>612291</v>
      </c>
      <c r="J25"/>
    </row>
    <row r="26" spans="1:10" x14ac:dyDescent="0.25">
      <c r="A26"/>
      <c r="B26" s="144"/>
      <c r="C26" s="145"/>
      <c r="D26" s="145"/>
      <c r="E26" s="145" t="s">
        <v>135</v>
      </c>
      <c r="F26" s="165" t="s">
        <v>298</v>
      </c>
      <c r="G26" s="22">
        <v>17</v>
      </c>
      <c r="H26" s="263">
        <v>-25552</v>
      </c>
      <c r="I26" s="263">
        <v>-25552</v>
      </c>
      <c r="J26"/>
    </row>
    <row r="27" spans="1:10" x14ac:dyDescent="0.25">
      <c r="A27"/>
      <c r="B27" s="144"/>
      <c r="C27" s="145"/>
      <c r="D27" s="145" t="s">
        <v>135</v>
      </c>
      <c r="E27" s="145"/>
      <c r="F27" s="165" t="s">
        <v>299</v>
      </c>
      <c r="G27" s="22">
        <v>18</v>
      </c>
      <c r="H27" s="263">
        <v>4255</v>
      </c>
      <c r="I27" s="263">
        <v>-15125</v>
      </c>
      <c r="J27"/>
    </row>
    <row r="28" spans="1:10" ht="15.75" thickBot="1" x14ac:dyDescent="0.3">
      <c r="A28"/>
      <c r="B28" s="146"/>
      <c r="C28" s="147"/>
      <c r="D28" s="147" t="s">
        <v>136</v>
      </c>
      <c r="E28" s="147"/>
      <c r="F28" s="162" t="s">
        <v>300</v>
      </c>
      <c r="G28" s="23">
        <v>19</v>
      </c>
      <c r="H28" s="264">
        <v>1513</v>
      </c>
      <c r="I28" s="264">
        <v>1513</v>
      </c>
      <c r="J28"/>
    </row>
    <row r="29" spans="1:10" ht="15.75" thickBot="1" x14ac:dyDescent="0.3">
      <c r="A29"/>
      <c r="J29"/>
    </row>
    <row r="30" spans="1:10" ht="15.75" thickBot="1" x14ac:dyDescent="0.3">
      <c r="A30"/>
      <c r="B30" s="150" t="s">
        <v>22</v>
      </c>
      <c r="C30" s="142"/>
      <c r="D30" s="142"/>
      <c r="E30" s="143"/>
      <c r="F30" s="161" t="s">
        <v>301</v>
      </c>
      <c r="G30" s="11">
        <v>20</v>
      </c>
      <c r="H30" s="59">
        <v>13752823</v>
      </c>
      <c r="I30" s="59">
        <v>13337059</v>
      </c>
      <c r="J30"/>
    </row>
    <row r="31" spans="1:10" x14ac:dyDescent="0.25">
      <c r="A31"/>
      <c r="B31" s="144"/>
      <c r="C31" s="145" t="s">
        <v>134</v>
      </c>
      <c r="D31" s="139"/>
      <c r="E31" s="145"/>
      <c r="F31" s="164" t="s">
        <v>302</v>
      </c>
      <c r="G31" s="31">
        <v>21</v>
      </c>
      <c r="H31" s="70">
        <v>4927215</v>
      </c>
      <c r="I31" s="70">
        <v>4626741</v>
      </c>
      <c r="J31"/>
    </row>
    <row r="32" spans="1:10" x14ac:dyDescent="0.25">
      <c r="A32"/>
      <c r="B32" s="144"/>
      <c r="C32" s="145" t="s">
        <v>135</v>
      </c>
      <c r="D32" s="145"/>
      <c r="E32" s="145"/>
      <c r="F32" s="164" t="s">
        <v>303</v>
      </c>
      <c r="G32" s="31">
        <v>22</v>
      </c>
      <c r="H32" s="70">
        <v>344508</v>
      </c>
      <c r="I32" s="70">
        <v>235177</v>
      </c>
      <c r="J32"/>
    </row>
    <row r="33" spans="1:10" ht="15.75" thickBot="1" x14ac:dyDescent="0.3">
      <c r="A33"/>
      <c r="B33" s="146"/>
      <c r="C33" s="147" t="s">
        <v>136</v>
      </c>
      <c r="D33" s="147"/>
      <c r="E33" s="147"/>
      <c r="F33" s="167" t="s">
        <v>304</v>
      </c>
      <c r="G33" s="36">
        <v>23</v>
      </c>
      <c r="H33" s="266">
        <v>8481100</v>
      </c>
      <c r="I33" s="266">
        <v>8475141</v>
      </c>
      <c r="J33"/>
    </row>
    <row r="34" spans="1:10" ht="15.75" thickBot="1" x14ac:dyDescent="0.3">
      <c r="A34"/>
      <c r="J34"/>
    </row>
    <row r="35" spans="1:10" ht="15.75" thickBot="1" x14ac:dyDescent="0.3">
      <c r="A35"/>
      <c r="B35" s="150"/>
      <c r="C35" s="142" t="s">
        <v>104</v>
      </c>
      <c r="D35" s="142"/>
      <c r="E35" s="143"/>
      <c r="F35" s="161" t="s">
        <v>305</v>
      </c>
      <c r="G35" s="11">
        <v>24</v>
      </c>
      <c r="H35" s="192">
        <v>8683474</v>
      </c>
      <c r="I35" s="192">
        <v>8556005</v>
      </c>
      <c r="J35"/>
    </row>
    <row r="36" spans="1:10" x14ac:dyDescent="0.25">
      <c r="A36"/>
      <c r="B36" s="144"/>
      <c r="C36" s="145"/>
      <c r="D36" s="139" t="s">
        <v>134</v>
      </c>
      <c r="E36" s="145"/>
      <c r="F36" s="164" t="s">
        <v>306</v>
      </c>
      <c r="G36" s="31">
        <v>25</v>
      </c>
      <c r="H36" s="263">
        <v>62216</v>
      </c>
      <c r="I36" s="263">
        <v>62216</v>
      </c>
      <c r="J36"/>
    </row>
    <row r="37" spans="1:10" x14ac:dyDescent="0.25">
      <c r="A37"/>
      <c r="B37" s="144"/>
      <c r="C37" s="145"/>
      <c r="D37" s="145" t="s">
        <v>135</v>
      </c>
      <c r="E37" s="145"/>
      <c r="F37" s="165" t="s">
        <v>307</v>
      </c>
      <c r="G37" s="22">
        <v>26</v>
      </c>
      <c r="H37" s="263">
        <v>317591</v>
      </c>
      <c r="I37" s="263">
        <v>161889</v>
      </c>
      <c r="J37"/>
    </row>
    <row r="38" spans="1:10" x14ac:dyDescent="0.25">
      <c r="A38"/>
      <c r="B38" s="144"/>
      <c r="C38" s="145"/>
      <c r="D38" s="145" t="s">
        <v>136</v>
      </c>
      <c r="E38" s="145"/>
      <c r="F38" s="165" t="s">
        <v>308</v>
      </c>
      <c r="G38" s="22">
        <v>27</v>
      </c>
      <c r="H38" s="263">
        <v>50800</v>
      </c>
      <c r="I38" s="263">
        <v>38268</v>
      </c>
      <c r="J38"/>
    </row>
    <row r="39" spans="1:10" x14ac:dyDescent="0.25">
      <c r="A39"/>
      <c r="B39" s="144"/>
      <c r="C39" s="145"/>
      <c r="D39" s="145" t="s">
        <v>137</v>
      </c>
      <c r="E39" s="145"/>
      <c r="F39" s="165" t="s">
        <v>309</v>
      </c>
      <c r="G39" s="22">
        <v>28</v>
      </c>
      <c r="H39" s="70">
        <v>-153765</v>
      </c>
      <c r="I39" s="70">
        <v>-96492</v>
      </c>
      <c r="J39"/>
    </row>
    <row r="40" spans="1:10" ht="15.75" thickBot="1" x14ac:dyDescent="0.3">
      <c r="A40"/>
      <c r="B40" s="146"/>
      <c r="C40" s="147"/>
      <c r="D40" s="147" t="s">
        <v>138</v>
      </c>
      <c r="E40" s="147"/>
      <c r="F40" s="162" t="s">
        <v>310</v>
      </c>
      <c r="G40" s="23">
        <v>29</v>
      </c>
      <c r="H40" s="264">
        <v>8406632</v>
      </c>
      <c r="I40" s="264">
        <v>8390124</v>
      </c>
      <c r="J40"/>
    </row>
    <row r="41" spans="1:10" ht="15.75" thickBot="1" x14ac:dyDescent="0.3">
      <c r="A41"/>
      <c r="J41"/>
    </row>
    <row r="42" spans="1:10" ht="15.75" thickBot="1" x14ac:dyDescent="0.3">
      <c r="A42"/>
      <c r="B42" s="150" t="s">
        <v>110</v>
      </c>
      <c r="C42" s="142"/>
      <c r="D42" s="142"/>
      <c r="E42" s="143"/>
      <c r="F42" s="161" t="s">
        <v>311</v>
      </c>
      <c r="G42" s="11">
        <v>30</v>
      </c>
      <c r="H42" s="192">
        <v>-2794146</v>
      </c>
      <c r="I42" s="192">
        <v>-2327743</v>
      </c>
      <c r="J42"/>
    </row>
    <row r="43" spans="1:10" ht="15.75" thickBot="1" x14ac:dyDescent="0.3">
      <c r="A43"/>
      <c r="J43"/>
    </row>
    <row r="44" spans="1:10" ht="15.75" thickBot="1" x14ac:dyDescent="0.3">
      <c r="A44"/>
      <c r="B44" s="150" t="s">
        <v>47</v>
      </c>
      <c r="C44" s="142"/>
      <c r="D44" s="142"/>
      <c r="E44" s="143"/>
      <c r="F44" s="161" t="s">
        <v>312</v>
      </c>
      <c r="G44" s="11">
        <v>31</v>
      </c>
      <c r="H44" s="192">
        <v>113</v>
      </c>
      <c r="I44" s="192">
        <v>113</v>
      </c>
      <c r="J44"/>
    </row>
    <row r="45" spans="1:10" x14ac:dyDescent="0.25">
      <c r="A45"/>
      <c r="B45" s="144"/>
      <c r="C45" s="145" t="s">
        <v>134</v>
      </c>
      <c r="D45" s="139"/>
      <c r="E45" s="145"/>
      <c r="F45" s="164" t="s">
        <v>313</v>
      </c>
      <c r="G45" s="31">
        <v>32</v>
      </c>
      <c r="H45" s="263"/>
      <c r="I45" s="263"/>
      <c r="J45"/>
    </row>
    <row r="46" spans="1:10" ht="15.75" thickBot="1" x14ac:dyDescent="0.3">
      <c r="A46"/>
      <c r="B46" s="146"/>
      <c r="C46" s="147" t="s">
        <v>135</v>
      </c>
      <c r="D46" s="147"/>
      <c r="E46" s="147"/>
      <c r="F46" s="167" t="s">
        <v>314</v>
      </c>
      <c r="G46" s="36">
        <v>33</v>
      </c>
      <c r="H46" s="264">
        <v>113</v>
      </c>
      <c r="I46" s="264">
        <v>113</v>
      </c>
      <c r="J46"/>
    </row>
    <row r="47" spans="1:10" ht="15.75" thickBot="1" x14ac:dyDescent="0.3">
      <c r="A47"/>
      <c r="J47"/>
    </row>
    <row r="48" spans="1:10" ht="15.75" thickBot="1" x14ac:dyDescent="0.3">
      <c r="A48"/>
      <c r="B48" s="150"/>
      <c r="C48" s="142" t="s">
        <v>106</v>
      </c>
      <c r="D48" s="142"/>
      <c r="E48" s="143"/>
      <c r="F48" s="161" t="s">
        <v>315</v>
      </c>
      <c r="G48" s="11">
        <v>34</v>
      </c>
      <c r="H48" s="185"/>
      <c r="I48" s="185"/>
      <c r="J48"/>
    </row>
    <row r="49" spans="1:10" ht="15.75" thickBot="1" x14ac:dyDescent="0.3">
      <c r="A49"/>
      <c r="J49"/>
    </row>
    <row r="50" spans="1:10" ht="15.75" thickBot="1" x14ac:dyDescent="0.3">
      <c r="A50"/>
      <c r="B50" s="150" t="s">
        <v>55</v>
      </c>
      <c r="C50" s="142"/>
      <c r="D50" s="142"/>
      <c r="E50" s="143"/>
      <c r="F50" s="161" t="s">
        <v>316</v>
      </c>
      <c r="G50" s="11">
        <v>35</v>
      </c>
      <c r="H50" s="192">
        <v>1349</v>
      </c>
      <c r="I50" s="192">
        <v>0</v>
      </c>
      <c r="J50"/>
    </row>
    <row r="51" spans="1:10" x14ac:dyDescent="0.25">
      <c r="A51"/>
      <c r="B51" s="144"/>
      <c r="C51" s="145" t="s">
        <v>134</v>
      </c>
      <c r="D51" s="139"/>
      <c r="E51" s="145"/>
      <c r="F51" s="164" t="s">
        <v>317</v>
      </c>
      <c r="G51" s="31">
        <v>36</v>
      </c>
      <c r="H51" s="263"/>
      <c r="I51" s="263"/>
      <c r="J51"/>
    </row>
    <row r="52" spans="1:10" ht="15.75" thickBot="1" x14ac:dyDescent="0.3">
      <c r="A52"/>
      <c r="B52" s="146"/>
      <c r="C52" s="147" t="s">
        <v>135</v>
      </c>
      <c r="D52" s="147"/>
      <c r="E52" s="147"/>
      <c r="F52" s="167" t="s">
        <v>318</v>
      </c>
      <c r="G52" s="36">
        <v>37</v>
      </c>
      <c r="H52" s="264">
        <v>1349</v>
      </c>
      <c r="I52" s="264"/>
      <c r="J52"/>
    </row>
    <row r="53" spans="1:10" ht="15.75" thickBot="1" x14ac:dyDescent="0.3">
      <c r="A53"/>
      <c r="J53"/>
    </row>
    <row r="54" spans="1:10" ht="15.75" thickBot="1" x14ac:dyDescent="0.3">
      <c r="A54"/>
      <c r="B54" s="150"/>
      <c r="C54" s="142" t="s">
        <v>108</v>
      </c>
      <c r="D54" s="142"/>
      <c r="E54" s="143"/>
      <c r="F54" s="161" t="s">
        <v>319</v>
      </c>
      <c r="G54" s="11">
        <v>38</v>
      </c>
      <c r="H54" s="185"/>
      <c r="I54" s="185"/>
      <c r="J54"/>
    </row>
    <row r="55" spans="1:10" ht="15.75" thickBot="1" x14ac:dyDescent="0.3">
      <c r="A55"/>
      <c r="J55"/>
    </row>
    <row r="56" spans="1:10" ht="15.75" thickBot="1" x14ac:dyDescent="0.3">
      <c r="A56"/>
      <c r="B56" s="150" t="s">
        <v>71</v>
      </c>
      <c r="C56" s="142"/>
      <c r="D56" s="142"/>
      <c r="E56" s="143"/>
      <c r="F56" s="161" t="s">
        <v>320</v>
      </c>
      <c r="G56" s="11">
        <v>39</v>
      </c>
      <c r="H56" s="192">
        <v>766097</v>
      </c>
      <c r="I56" s="192">
        <v>649546</v>
      </c>
      <c r="J56"/>
    </row>
    <row r="57" spans="1:10" x14ac:dyDescent="0.25">
      <c r="A57"/>
      <c r="B57" s="144"/>
      <c r="C57" s="145" t="s">
        <v>134</v>
      </c>
      <c r="D57" s="139"/>
      <c r="E57" s="145"/>
      <c r="F57" s="164" t="s">
        <v>321</v>
      </c>
      <c r="G57" s="31">
        <v>40</v>
      </c>
      <c r="H57" s="263">
        <v>765316</v>
      </c>
      <c r="I57" s="263">
        <v>648788</v>
      </c>
      <c r="J57"/>
    </row>
    <row r="58" spans="1:10" ht="15.75" thickBot="1" x14ac:dyDescent="0.3">
      <c r="A58"/>
      <c r="B58" s="146"/>
      <c r="C58" s="147" t="s">
        <v>135</v>
      </c>
      <c r="D58" s="147"/>
      <c r="E58" s="147"/>
      <c r="F58" s="167" t="s">
        <v>322</v>
      </c>
      <c r="G58" s="36">
        <v>41</v>
      </c>
      <c r="H58" s="264">
        <v>781</v>
      </c>
      <c r="I58" s="264">
        <v>758</v>
      </c>
      <c r="J58"/>
    </row>
    <row r="59" spans="1:10" ht="15.75" thickBot="1" x14ac:dyDescent="0.3">
      <c r="A59"/>
      <c r="J59"/>
    </row>
    <row r="60" spans="1:10" ht="15.75" thickBot="1" x14ac:dyDescent="0.3">
      <c r="A60"/>
      <c r="B60" s="150"/>
      <c r="C60" s="142" t="s">
        <v>8</v>
      </c>
      <c r="D60" s="142"/>
      <c r="E60" s="143"/>
      <c r="F60" s="161" t="s">
        <v>323</v>
      </c>
      <c r="G60" s="11">
        <v>42</v>
      </c>
      <c r="H60" s="185"/>
      <c r="I60" s="185"/>
      <c r="J60"/>
    </row>
    <row r="61" spans="1:10" ht="15.75" thickBot="1" x14ac:dyDescent="0.3">
      <c r="A61"/>
      <c r="J61"/>
    </row>
    <row r="62" spans="1:10" ht="15.75" thickBot="1" x14ac:dyDescent="0.3">
      <c r="A62"/>
      <c r="B62" s="150"/>
      <c r="C62" s="142" t="s">
        <v>111</v>
      </c>
      <c r="D62" s="142"/>
      <c r="E62" s="143"/>
      <c r="F62" s="161" t="s">
        <v>324</v>
      </c>
      <c r="G62" s="11">
        <v>43</v>
      </c>
      <c r="H62" s="192">
        <v>365144</v>
      </c>
      <c r="I62" s="192">
        <v>327487</v>
      </c>
      <c r="J62"/>
    </row>
    <row r="63" spans="1:10" x14ac:dyDescent="0.25">
      <c r="A63"/>
      <c r="B63" s="144"/>
      <c r="C63" s="145"/>
      <c r="D63" s="139" t="s">
        <v>134</v>
      </c>
      <c r="E63" s="145"/>
      <c r="F63" s="164" t="s">
        <v>325</v>
      </c>
      <c r="G63" s="31">
        <v>44</v>
      </c>
      <c r="H63" s="263">
        <v>252564</v>
      </c>
      <c r="I63" s="263">
        <v>224026</v>
      </c>
      <c r="J63"/>
    </row>
    <row r="64" spans="1:10" ht="15.75" thickBot="1" x14ac:dyDescent="0.3">
      <c r="A64"/>
      <c r="B64" s="146"/>
      <c r="C64" s="147"/>
      <c r="D64" s="147" t="s">
        <v>135</v>
      </c>
      <c r="E64" s="147"/>
      <c r="F64" s="167" t="s">
        <v>326</v>
      </c>
      <c r="G64" s="36">
        <v>45</v>
      </c>
      <c r="H64" s="264">
        <v>112580</v>
      </c>
      <c r="I64" s="264">
        <v>103461</v>
      </c>
      <c r="J64"/>
    </row>
    <row r="65" spans="1:10" ht="15.75" thickBot="1" x14ac:dyDescent="0.3">
      <c r="A65"/>
      <c r="J65"/>
    </row>
    <row r="66" spans="1:10" ht="15.75" thickBot="1" x14ac:dyDescent="0.3">
      <c r="A66"/>
      <c r="B66" s="150" t="s">
        <v>72</v>
      </c>
      <c r="C66" s="142"/>
      <c r="D66" s="142"/>
      <c r="E66" s="143"/>
      <c r="F66" s="161" t="s">
        <v>327</v>
      </c>
      <c r="G66" s="11">
        <v>46</v>
      </c>
      <c r="H66" s="262">
        <v>106531</v>
      </c>
      <c r="I66" s="262">
        <v>129974</v>
      </c>
      <c r="J66"/>
    </row>
    <row r="67" spans="1:10" ht="15.75" thickBot="1" x14ac:dyDescent="0.3">
      <c r="A67"/>
      <c r="B67" s="150"/>
      <c r="C67" s="142" t="s">
        <v>113</v>
      </c>
      <c r="D67" s="142"/>
      <c r="E67" s="143"/>
      <c r="F67" s="161" t="s">
        <v>328</v>
      </c>
      <c r="G67" s="11">
        <v>47</v>
      </c>
      <c r="H67" s="185">
        <v>-113482</v>
      </c>
      <c r="I67" s="185">
        <v>-109454</v>
      </c>
      <c r="J67"/>
    </row>
    <row r="68" spans="1:10" ht="15.75" thickBot="1" x14ac:dyDescent="0.3">
      <c r="A68"/>
      <c r="H68" s="37" t="s">
        <v>420</v>
      </c>
      <c r="I68" s="37" t="s">
        <v>420</v>
      </c>
      <c r="J68"/>
    </row>
    <row r="69" spans="1:10" ht="15.75" thickBot="1" x14ac:dyDescent="0.3">
      <c r="A69"/>
      <c r="B69" s="150" t="s">
        <v>110</v>
      </c>
      <c r="C69" s="142"/>
      <c r="D69" s="142"/>
      <c r="E69" s="143"/>
      <c r="F69" s="161" t="s">
        <v>329</v>
      </c>
      <c r="G69" s="11">
        <v>48</v>
      </c>
      <c r="H69" s="192">
        <v>622428</v>
      </c>
      <c r="I69" s="192">
        <v>561600</v>
      </c>
      <c r="J69"/>
    </row>
    <row r="70" spans="1:10" ht="15.75" thickBot="1" x14ac:dyDescent="0.3">
      <c r="A70"/>
      <c r="J70"/>
    </row>
    <row r="71" spans="1:10" ht="15.75" thickBot="1" x14ac:dyDescent="0.3">
      <c r="A71"/>
      <c r="B71" s="150" t="s">
        <v>118</v>
      </c>
      <c r="C71" s="142"/>
      <c r="D71" s="142"/>
      <c r="E71" s="143"/>
      <c r="F71" s="161" t="s">
        <v>330</v>
      </c>
      <c r="G71" s="11">
        <v>49</v>
      </c>
      <c r="H71" s="192">
        <v>-2171718</v>
      </c>
      <c r="I71" s="192">
        <v>-1766143</v>
      </c>
      <c r="J71"/>
    </row>
    <row r="72" spans="1:10" ht="15.75" thickBot="1" x14ac:dyDescent="0.3">
      <c r="A72"/>
      <c r="J72"/>
    </row>
    <row r="73" spans="1:10" ht="15.75" thickBot="1" x14ac:dyDescent="0.3">
      <c r="A73"/>
      <c r="B73" s="150"/>
      <c r="C73" s="142" t="s">
        <v>114</v>
      </c>
      <c r="D73" s="142"/>
      <c r="E73" s="143"/>
      <c r="F73" s="161" t="s">
        <v>331</v>
      </c>
      <c r="G73" s="11">
        <v>50</v>
      </c>
      <c r="H73" s="192">
        <v>2520</v>
      </c>
      <c r="I73" s="192">
        <v>2520</v>
      </c>
      <c r="J73"/>
    </row>
    <row r="74" spans="1:10" x14ac:dyDescent="0.25">
      <c r="A74"/>
      <c r="B74" s="144"/>
      <c r="C74" s="145"/>
      <c r="D74" s="139" t="s">
        <v>134</v>
      </c>
      <c r="E74" s="145"/>
      <c r="F74" s="164" t="s">
        <v>332</v>
      </c>
      <c r="G74" s="31">
        <v>51</v>
      </c>
      <c r="H74" s="263">
        <v>2520</v>
      </c>
      <c r="I74" s="263">
        <v>2520</v>
      </c>
      <c r="J74"/>
    </row>
    <row r="75" spans="1:10" ht="15.75" thickBot="1" x14ac:dyDescent="0.3">
      <c r="A75"/>
      <c r="B75" s="146"/>
      <c r="C75" s="147"/>
      <c r="D75" s="147" t="s">
        <v>135</v>
      </c>
      <c r="E75" s="147"/>
      <c r="F75" s="167" t="s">
        <v>333</v>
      </c>
      <c r="G75" s="36">
        <v>52</v>
      </c>
      <c r="H75" s="264"/>
      <c r="I75" s="264"/>
      <c r="J75"/>
    </row>
    <row r="76" spans="1:10" ht="15.75" thickBot="1" x14ac:dyDescent="0.3"/>
    <row r="77" spans="1:10" ht="15.75" thickBot="1" x14ac:dyDescent="0.3">
      <c r="B77" s="150" t="s">
        <v>118</v>
      </c>
      <c r="C77" s="142"/>
      <c r="D77" s="142"/>
      <c r="E77" s="143"/>
      <c r="F77" s="161" t="s">
        <v>334</v>
      </c>
      <c r="G77" s="11">
        <v>53</v>
      </c>
      <c r="H77" s="192">
        <v>-2174238</v>
      </c>
      <c r="I77" s="192">
        <v>-1768663</v>
      </c>
    </row>
    <row r="78" spans="1:10" ht="15.75" thickBot="1" x14ac:dyDescent="0.3"/>
    <row r="79" spans="1:10" ht="15.75" thickBot="1" x14ac:dyDescent="0.3">
      <c r="B79" s="150"/>
      <c r="C79" s="142" t="s">
        <v>115</v>
      </c>
      <c r="D79" s="142"/>
      <c r="E79" s="143"/>
      <c r="F79" s="161" t="s">
        <v>335</v>
      </c>
      <c r="G79" s="11">
        <v>54</v>
      </c>
      <c r="H79" s="185"/>
      <c r="I79" s="185"/>
    </row>
    <row r="80" spans="1:10" ht="15.75" thickBot="1" x14ac:dyDescent="0.3"/>
    <row r="81" spans="2:9" ht="15.75" thickBot="1" x14ac:dyDescent="0.3">
      <c r="B81" s="150" t="s">
        <v>119</v>
      </c>
      <c r="C81" s="142"/>
      <c r="D81" s="142"/>
      <c r="E81" s="143"/>
      <c r="F81" s="161" t="s">
        <v>281</v>
      </c>
      <c r="G81" s="11">
        <v>55</v>
      </c>
      <c r="H81" s="192">
        <v>-2174238</v>
      </c>
      <c r="I81" s="192">
        <v>-1768663</v>
      </c>
    </row>
    <row r="82" spans="2:9" ht="15.75" thickBot="1" x14ac:dyDescent="0.3"/>
    <row r="83" spans="2:9" ht="15.75" thickBot="1" x14ac:dyDescent="0.3">
      <c r="B83" s="141" t="s">
        <v>110</v>
      </c>
      <c r="C83" s="148"/>
      <c r="D83" s="148"/>
      <c r="E83" s="149"/>
      <c r="F83" s="170" t="s">
        <v>336</v>
      </c>
      <c r="G83" s="27">
        <v>55</v>
      </c>
      <c r="H83" s="214">
        <v>30744942</v>
      </c>
      <c r="I83" s="214">
        <v>29972848</v>
      </c>
    </row>
  </sheetData>
  <mergeCells count="7">
    <mergeCell ref="B2:F3"/>
    <mergeCell ref="H2:I3"/>
    <mergeCell ref="B4:D6"/>
    <mergeCell ref="F4:F6"/>
    <mergeCell ref="G4:G6"/>
    <mergeCell ref="H4:H6"/>
    <mergeCell ref="I4:I6"/>
  </mergeCells>
  <dataValidations count="1">
    <dataValidation type="whole" allowBlank="1" showInputMessage="1" showErrorMessage="1" errorTitle="POZOR!" error="Je nutné zadat celé číslo, tzn.bez desetinných míst." sqref="H45:I45 H31:I33 H18:I21 H63:I64 H9:I9 H11:I13 H36:I40 H74:I75 H24:I28 H57:I58 H51:I52" xr:uid="{00000000-0002-0000-0700-000000000000}">
      <formula1>-9.99999999999999E+21</formula1>
      <formula2>9.99999999999999E+23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Údaje</vt:lpstr>
      <vt:lpstr>Aktiva</vt:lpstr>
      <vt:lpstr>Pasiva</vt:lpstr>
      <vt:lpstr>VZZ</vt:lpstr>
      <vt:lpstr>Sheet1</vt:lpstr>
      <vt:lpstr>Assets ENG</vt:lpstr>
      <vt:lpstr>Liabilities ENG</vt:lpstr>
      <vt:lpstr>P&amp;L ENG</vt:lpstr>
      <vt:lpstr>OK</vt:lpstr>
      <vt:lpstr>OP_majetek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Iwonka</dc:creator>
  <cp:lastModifiedBy>Wolf Theiss</cp:lastModifiedBy>
  <dcterms:created xsi:type="dcterms:W3CDTF">2017-01-09T10:29:15Z</dcterms:created>
  <dcterms:modified xsi:type="dcterms:W3CDTF">2024-03-10T08:12:04Z</dcterms:modified>
</cp:coreProperties>
</file>