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600" windowHeight="9810" tabRatio="611" activeTab="0"/>
  </bookViews>
  <sheets>
    <sheet name="Cerere" sheetId="1" r:id="rId1"/>
    <sheet name="RT- Cleste" sheetId="2" r:id="rId2"/>
    <sheet name="RT-Carlig " sheetId="3" r:id="rId3"/>
    <sheet name="Electropalan RT" sheetId="4" r:id="rId4"/>
    <sheet name="Ungere poduri" sheetId="5" r:id="rId5"/>
    <sheet name="Corectiv Poduri Cleste+Carlig " sheetId="6" r:id="rId6"/>
  </sheets>
  <definedNames/>
  <calcPr fullCalcOnLoad="1"/>
</workbook>
</file>

<file path=xl/comments1.xml><?xml version="1.0" encoding="utf-8"?>
<comments xmlns="http://schemas.openxmlformats.org/spreadsheetml/2006/main">
  <authors>
    <author>IT</author>
  </authors>
  <commentList>
    <comment ref="C4" authorId="0">
      <text>
        <r>
          <rPr>
            <b/>
            <sz val="9"/>
            <rFont val="Tahoma"/>
            <family val="2"/>
          </rPr>
          <t>IT:</t>
        </r>
        <r>
          <rPr>
            <sz val="9"/>
            <rFont val="Tahoma"/>
            <family val="2"/>
          </rPr>
          <t xml:space="preserve">
formatie cuprinde lucratorii:
3 electriceni
1 electrician cu cunostinte automatizari si actionari
2 sudor electric autogen
11 lacatusi
2  MPR
1 Maistru/RSL-ist
</t>
        </r>
      </text>
    </comment>
  </commentList>
</comments>
</file>

<file path=xl/comments4.xml><?xml version="1.0" encoding="utf-8"?>
<comments xmlns="http://schemas.openxmlformats.org/spreadsheetml/2006/main">
  <authors>
    <author>Stoica, Claudiu Lucian</author>
  </authors>
  <commentList>
    <comment ref="J4" authorId="0">
      <text>
        <r>
          <rPr>
            <b/>
            <sz val="9"/>
            <rFont val="Tahoma"/>
            <family val="2"/>
          </rPr>
          <t>Stoica, Claudiu Lucian:</t>
        </r>
        <r>
          <rPr>
            <sz val="9"/>
            <rFont val="Tahoma"/>
            <family val="2"/>
          </rPr>
          <t xml:space="preserve">
</t>
        </r>
      </text>
    </comment>
  </commentList>
</comments>
</file>

<file path=xl/comments6.xml><?xml version="1.0" encoding="utf-8"?>
<comments xmlns="http://schemas.openxmlformats.org/spreadsheetml/2006/main">
  <authors>
    <author>Stoica, Claudiu Lucian</author>
  </authors>
  <commentList>
    <comment ref="I77" authorId="0">
      <text>
        <r>
          <rPr>
            <b/>
            <sz val="9"/>
            <rFont val="Tahoma"/>
            <family val="2"/>
          </rPr>
          <t>Stoica, Claudiu Lucian:</t>
        </r>
        <r>
          <rPr>
            <sz val="9"/>
            <rFont val="Tahoma"/>
            <family val="2"/>
          </rPr>
          <t xml:space="preserve">
14 instalatii
</t>
        </r>
      </text>
    </comment>
  </commentList>
</comments>
</file>

<file path=xl/sharedStrings.xml><?xml version="1.0" encoding="utf-8"?>
<sst xmlns="http://schemas.openxmlformats.org/spreadsheetml/2006/main" count="668" uniqueCount="470">
  <si>
    <t>Total minute</t>
  </si>
  <si>
    <t>ECHIPAMENT</t>
  </si>
  <si>
    <t>NR PAC</t>
  </si>
  <si>
    <t>Nr.
lucratori MES</t>
  </si>
  <si>
    <t>CANTITATE</t>
  </si>
  <si>
    <t>Total ore</t>
  </si>
  <si>
    <t>Pret task/an (Ron)</t>
  </si>
  <si>
    <t>NR Pachet lucru</t>
  </si>
  <si>
    <t xml:space="preserve">LISTA ACTIVITATI PRIVIND REVIZIA PODURILOR  </t>
  </si>
  <si>
    <t>C1</t>
  </si>
  <si>
    <t>C2</t>
  </si>
  <si>
    <t>C3</t>
  </si>
  <si>
    <t>C4</t>
  </si>
  <si>
    <t>C5</t>
  </si>
  <si>
    <t>C6</t>
  </si>
  <si>
    <t>C7</t>
  </si>
  <si>
    <t>C8</t>
  </si>
  <si>
    <t>C9</t>
  </si>
  <si>
    <t>C10</t>
  </si>
  <si>
    <t>C11</t>
  </si>
  <si>
    <t>C12</t>
  </si>
  <si>
    <t>C13</t>
  </si>
  <si>
    <t>C14</t>
  </si>
  <si>
    <t>C15</t>
  </si>
  <si>
    <t>C20</t>
  </si>
  <si>
    <t>C21</t>
  </si>
  <si>
    <t>C22</t>
  </si>
  <si>
    <t>C23</t>
  </si>
  <si>
    <t>C24</t>
  </si>
  <si>
    <t>Frecventa
Lunar</t>
  </si>
  <si>
    <t>Total
 ore</t>
  </si>
  <si>
    <t>Frecventa</t>
  </si>
  <si>
    <t>C25</t>
  </si>
  <si>
    <t>C26</t>
  </si>
  <si>
    <t>C27</t>
  </si>
  <si>
    <t>C28</t>
  </si>
  <si>
    <t>C29</t>
  </si>
  <si>
    <t>C30</t>
  </si>
  <si>
    <t>C31</t>
  </si>
  <si>
    <t xml:space="preserve">Lunar </t>
  </si>
  <si>
    <t>LISTA ACTIVITATI PRIVIND REVIZIA PE ECHIPAMENTE</t>
  </si>
  <si>
    <t xml:space="preserve">Nota* </t>
  </si>
  <si>
    <t>Formatie cuprinde lucratorii:</t>
  </si>
  <si>
    <t xml:space="preserve">INLOCUIRE CUPLAJ MOTOR-REDUCTOR SARCINA </t>
  </si>
  <si>
    <t>INLOCUIRE TREAPTA INTRARE REDUCTOR SARCINA</t>
  </si>
  <si>
    <t xml:space="preserve">Demontare C.E.F motor reductor
Demontare carcasa superioara reductor
Imlocuire treapta intrare reductor
Inlocuire etansari intrare reductor
Verificare angrenaje reductor                                          
Inlocuire ulei in reductor
Montare  reductor
Reglare ,centrare motor-reductor si frana
</t>
  </si>
  <si>
    <t>INLOCUIRE CLESTE DE BRAME</t>
  </si>
  <si>
    <t xml:space="preserve">Demontare bolturi ,tije 
Inlocuire bucse uzate si bolturi
Inlocuire cleste de brame
Verificare placi uzura si placi striate
Probe de lucru,masuratori
</t>
  </si>
  <si>
    <t xml:space="preserve">INLOCUIRE FRANA MECANISM RIDICARE-COBORARE SARCINA </t>
  </si>
  <si>
    <t xml:space="preserve">INLOCUIRE TAMBUR CABLU METALIC SARCINA </t>
  </si>
  <si>
    <t xml:space="preserve">INLOCUIRE CUPLAJ REDUCTOR-TAMBUR CABLU METALIC SARCINA </t>
  </si>
  <si>
    <t xml:space="preserve">INLOCUIRE REDUCTOR SARCINA MECANISM RIDICARE-COBORARE SARCINA </t>
  </si>
  <si>
    <t xml:space="preserve">INLOCUIRE CABLU METALIC SARCINA </t>
  </si>
  <si>
    <t xml:space="preserve">INLOCUIRE MOTOR ELECTRIC SARCINA </t>
  </si>
  <si>
    <t xml:space="preserve">INLOCUIRE REZISTENTA FRANARE MOTOR SARCINA </t>
  </si>
  <si>
    <t xml:space="preserve">INLOCUIRE RIDICATOR ELECTROHIDRAULIC SARCINA </t>
  </si>
  <si>
    <t xml:space="preserve">INLOCUIRE COMANDOAPARAT LIMITARE CURSA RIDICARE COBORARE SARCINA </t>
  </si>
  <si>
    <t xml:space="preserve">INLOCUIRE APARATAJ ELECTRIC DULAP SARCINA </t>
  </si>
  <si>
    <t>C16</t>
  </si>
  <si>
    <t>INLOCUIRE FRANA MECANISM ACTIONARE CLESTE</t>
  </si>
  <si>
    <t>C17</t>
  </si>
  <si>
    <t>INLOCUIRE TAMBUR CABLU METALIC ACTIONARE CLESTE</t>
  </si>
  <si>
    <t>C18</t>
  </si>
  <si>
    <t>INLOCUIRE CUPLAJ REDUCTOR-TAMBUR CABLU ACTIONARE CLESTE</t>
  </si>
  <si>
    <t>C19</t>
  </si>
  <si>
    <t>INLOCUIRE REDUCTOR SARCINA MECANISM ACTIONARE CLESTE</t>
  </si>
  <si>
    <t>INLOCUIRE CABLU METALIC MECANISM ACTIONARE CLESTE</t>
  </si>
  <si>
    <t>INLOCUIRE ROLE DEVIERE SI ROLE EGALIZARE ACTIONARE CLESTE</t>
  </si>
  <si>
    <t>INLOCUIRE MOTOR ELECTRIC ACTIONARE CLESTE</t>
  </si>
  <si>
    <t>INLOCUIRE REZISTENTA FRANARE MOTOR ACTIONARE CLESTE</t>
  </si>
  <si>
    <t>INLOCUIRE RIDICATOR ELECTROHIDRAULIC ACTIONARE CLESTE</t>
  </si>
  <si>
    <t>INLOCUIRE COMANDOAPARAT LIMITARE CURSA RIDICARE COBORARE ACTIONARE CLESTE</t>
  </si>
  <si>
    <t>INLOCUIRE APARATAJ ELECTRIC DULAP ACTIONARE CLESTE</t>
  </si>
  <si>
    <t>INLOCUIRE CUPLAJ MOTOR-REDUCTOR TRANSLATIE CARUCIOR</t>
  </si>
  <si>
    <t>INLOCUIRE FRANA MECANISM TRANSLATIE CARUCIOR</t>
  </si>
  <si>
    <t>INLOCUIRE REDUCTOR MECANISM TRANSLATIE CARUCIOR</t>
  </si>
  <si>
    <t>INLOCUIRE LINIE CONTACT  MECANISM TRANSLATIE CARUCIOR</t>
  </si>
  <si>
    <t>INLOCUIRE ROTI MECANISM TRANSLATIE CARUCIOR</t>
  </si>
  <si>
    <t>C32</t>
  </si>
  <si>
    <t>INLOCUIRE CULEGATOR ALIMENTARE POD</t>
  </si>
  <si>
    <t xml:space="preserve">Demontat  culegatori
Montat culegatori
Montare bareta
</t>
  </si>
  <si>
    <t>C33</t>
  </si>
  <si>
    <t>INLOCUIRE MOTOR ELECTRIC TRANSLATIE CARUCIOR</t>
  </si>
  <si>
    <t>C34</t>
  </si>
  <si>
    <t>INLOCUIRE REZISTENTA FRANARE MOTOR TRANSLATIE CARUCIOR</t>
  </si>
  <si>
    <t>C35</t>
  </si>
  <si>
    <t>INLOCUIRE RIDICATOR ELECTROHIDRAULIC TRANSLATIE CARUCIOR</t>
  </si>
  <si>
    <t>C36</t>
  </si>
  <si>
    <t>INLOCUIRE LIMITATOR CU TIJA IN CRUCE TRANSLATIE CARUCIOR</t>
  </si>
  <si>
    <t>C37</t>
  </si>
  <si>
    <t>INLOCUIRE APARATAJ ELECTRIC DULAP TRANSLATIE CARUCIOR</t>
  </si>
  <si>
    <t>C38</t>
  </si>
  <si>
    <t>INLOCUIRE CUPLAJ MOTOR-REDUCTOR TRANSLATIE POD</t>
  </si>
  <si>
    <t>C39</t>
  </si>
  <si>
    <t>INLOCUIRE FRANA MECANISM TRANSLATIE POD</t>
  </si>
  <si>
    <t>C40</t>
  </si>
  <si>
    <t>INLOCUIRE REDUCTOR MECANISM TRANSLATIE POD</t>
  </si>
  <si>
    <t>C41</t>
  </si>
  <si>
    <t>INLOCUIRE ROTI MECANISM TRANSLATIE POD</t>
  </si>
  <si>
    <t>C42</t>
  </si>
  <si>
    <t>INLOCUIRE MOTOR ELECTRIC TRANSLATIE POD</t>
  </si>
  <si>
    <t>C43</t>
  </si>
  <si>
    <t>INLOCUIRE REZISTENTA FRANARE MOTOR TRANSLATIE POD</t>
  </si>
  <si>
    <t>C44</t>
  </si>
  <si>
    <t>INLOCUIRE RIDICATOR ELECTROHIDRAULIC TRANSLATIE POD</t>
  </si>
  <si>
    <t>C45</t>
  </si>
  <si>
    <t xml:space="preserve">INLOCUIRE CONTACTOR </t>
  </si>
  <si>
    <t>Demontare contactor
Montat  contactor
Realizat conexiuni panou
Probe de lucru,masuratori</t>
  </si>
  <si>
    <t>C46</t>
  </si>
  <si>
    <t>INLOCUIRE LIMITATOR CU BRAT SI ROLA TRANSLATIE POD</t>
  </si>
  <si>
    <t>C47</t>
  </si>
  <si>
    <t>INLOCUIRE APARATAJ ELECTRIC DULAP TRANSLATIE POD</t>
  </si>
  <si>
    <t>C48</t>
  </si>
  <si>
    <t>INLOCUIRE TRASEU CABLE/FLESE CARUCIOR</t>
  </si>
  <si>
    <t>Demontare cable si flese instalatie electrica;                                                   Montare cable si flese instalatie electrica; Probe de functionare.</t>
  </si>
  <si>
    <t>C49</t>
  </si>
  <si>
    <t>INLOCUIRE TRASEU CABLE/FLESE POD RULANT</t>
  </si>
  <si>
    <t>C50</t>
  </si>
  <si>
    <t xml:space="preserve">INLOCUIRE RIDICATOR ELECTROHIDRAULIC </t>
  </si>
  <si>
    <t xml:space="preserve">Demontare bolt fixare REH pe postament;
Demontare parghie actionare frana de pe tija de actionare a REH; 
Montare REH si fixare pe postament cu montarea boltului de fixare.
Montare parghie de actionare frana pe tija REH;  
Reglare frana si probe de functionare.
</t>
  </si>
  <si>
    <t>C51</t>
  </si>
  <si>
    <t>C52</t>
  </si>
  <si>
    <t>C53</t>
  </si>
  <si>
    <t>C56</t>
  </si>
  <si>
    <t xml:space="preserve">Pozitionat macaraua sub palan
Imprejmuit zona de lucru de sub macara si montat opritori mecanici pe calea de rulare
Demontat suruburi cuplaj elastic
Demontat frana FC 400/80R/120/55 N5 CA
Demontat suruburi prindere capac superior reductor 
Asigurat tamburi sarcina impotriva rotirii si caderii
Demontat suruburi cuplaje tamburi
Scos reductor de pe pozitie si dat la cota zero cu palanul
Ridicat de la cota zero si montat pe pozitie reductor nou
Montat suruburi cuplaje tamburi
Montat frana FC 400 si efectuat reglajele pe saiba de frinare
Montat bolturi cu garnituri cuplaj elastic CEF 400
Montat suruburi prindere reductor pe postament si strans suruburile de la planul de separatie
Verificat si completat nivel de ulei in reductor daca este cazul 
Eliberat zona de piese de schimb si materiale
Dat macaraua in exploatare
</t>
  </si>
  <si>
    <t xml:space="preserve">Pozitionat macaraua sub palan
Imprejmuit zona de lucru de sub macara si montat opritori mecanici pe calea de rulare
Demontat suruburi cuplaj elastic
Demontat suruburi prindere CUPLAJE arbori 
Asigurat arbori  impotriva caderii
Demontat suruburi prindere lagare
Demontat frana FC 315
Demontat motor translatie pod si dat deoparte
Scos reductor de pe pozitie si dat la cota zero cu palanul
Ridicat de la cota zero si montat pe pozitie reductor nou
Montat suruburi  cuplaje arbori 
Strans reductor pe postamentul caruciorului
Montat frana FC 315 ,centrat si reglat
Montat bolturi cu garnituri cuplaj elastic CEF 315
Montat motor pe pozitie si centrat
Verificat si completat nivel de ulei in reductor daca este cazul 
Facut probe cu reductorul
Eliberat zona de piese de schimb si materiale
Dat macaraua in exploatare
</t>
  </si>
  <si>
    <t xml:space="preserve">Pozitionat macaraua sub palan
Imprejmuit zona de lucru de sub macara si montat opritori mecanici pe calea de rulare
Demontat suruburi cuplaj elastic
Demontat frana FC 630
Demontat suruburi prindere capac superior reductor 
Asigurat tamburi sarcina impotriva rotirii si caderii
Demontat suruburi cuplaj tambur SARCINA 100
Scos reductor de pe pozitie si dat la cota zero cu palanul
Ridicat de la cota zero si montat pe pozitie reductor nou
Montat suruburi cuplaje tamburi
Montat frana FC 630 si efectuat reglajele pe saiba de frinare
Montat bolturi cu garnituri cuplaj elastic CEF 630
Montat suruburi prindere reductor pe postament si strans suruburile de la planul de separatie
Verificat si completat nivel de ulei in reductor daca este cazul 
Eliberat zona de piese de schimb si materiale
Dat macaraua in exploatare
</t>
  </si>
  <si>
    <t xml:space="preserve">Asezat suporti asezare mufla 32 tf
Pozitionare pod rulant in zona de lucru sub palan
Scos limitare sarcina 32 tf
Montat opritori pe calea de rulare si izolat zona de lucru
Coborat si pozitionat pe suporti mufla 32 tf si slabit cabluri de sarcina 
Legat si dat deoparte cabluri sarcina de pe grupul de role
Asigurat cabluri de sarcina
Demontat suruburi si eclise de asigurare ax role superioare
Scos de pe pozitie si coborat la cota zero grup role superioare
Ridicat de la cota zero si montat pe pozitie grup de role nou
Montat eclise de asigurare ax grup de role superioare
Pus pe role cabluri de sarcina
Tensionat cabluri de sarcina si ridicat traversa 32 tf de pe suporti
Efectuat probe si urmarit functionarea rolelor
Eliberat zona de piese de schimb si materiale
Dat macaraua in functiune
</t>
  </si>
  <si>
    <t xml:space="preserve">Inlocuire reductor translatie pod                                                          </t>
  </si>
  <si>
    <t xml:space="preserve">Inlocuire reductor sarcina                                                            </t>
  </si>
  <si>
    <t xml:space="preserve">Inlocuire reductor sarcina  Mica                                                       </t>
  </si>
  <si>
    <t>Inlocuire grup de role cablu  carucior</t>
  </si>
  <si>
    <t xml:space="preserve">Inlocuire trepte reductor sarcina </t>
  </si>
  <si>
    <r>
      <rPr>
        <b/>
        <sz val="10"/>
        <rFont val="Arial"/>
        <family val="2"/>
      </rPr>
      <t>Mecanism Cleste</t>
    </r>
    <r>
      <rPr>
        <sz val="10"/>
        <rFont val="Arial"/>
        <family val="2"/>
      </rPr>
      <t xml:space="preserve">
Luat proba de ulei si dus la laborator si completat cu ulei
Verificat etansare reductor
Gresat rulmenti grup de role superioare
Verificat si completat nivel de ulei in reductoarele conice
Dat balanta la sol
Urcat pe balanta si verificat grupuri de role de pe traversa(uzura canal pentru cablu, etc)
Gresat rulmenti role  
</t>
    </r>
    <r>
      <rPr>
        <b/>
        <sz val="10"/>
        <rFont val="Arial"/>
        <family val="2"/>
      </rPr>
      <t>Mecanism rotire</t>
    </r>
    <r>
      <rPr>
        <sz val="10"/>
        <rFont val="Arial"/>
        <family val="2"/>
      </rPr>
      <t xml:space="preserve">
Luat proba de ulei si dus la laborator si completat cu ulei
Verificat etansare reductor
Gresat rulmenti grup de role superioare
Verificat si completat nivel de ulei in reductoarele conice
Dat balanta la sol
Urcat pe balanta si verificat grupuri de role de pe traversa(uzura canal pentru cablu, etc)
Gresat rulmenti role
</t>
    </r>
    <r>
      <rPr>
        <b/>
        <sz val="10"/>
        <rFont val="Arial"/>
        <family val="2"/>
      </rPr>
      <t xml:space="preserve">Mecanism Sarcina traversa </t>
    </r>
    <r>
      <rPr>
        <sz val="10"/>
        <rFont val="Arial"/>
        <family val="2"/>
      </rPr>
      <t xml:space="preserve">
Luat proba de ulei si dus la laborator si completat cu ulei
Verificat etansare reductor
Gresat rulmenti grup de role superioare
Verificat si completat nivel de ulei in reductoarele conice
Dat balanta la sol
Urcat pe balanta si verificat grupuri de role de pe traversa(uzura canal pentru cablu, etc)
Gresat rulmenti role      
</t>
    </r>
  </si>
  <si>
    <r>
      <rPr>
        <b/>
        <sz val="10"/>
        <rFont val="Arial"/>
        <family val="2"/>
      </rPr>
      <t xml:space="preserve">Mecanism tr. carucior </t>
    </r>
    <r>
      <rPr>
        <sz val="10"/>
        <rFont val="Arial"/>
        <family val="0"/>
      </rPr>
      <t xml:space="preserve">
Verificat nivel de ulei in reductor; luat proba de ulei si completat nivel (E)
Gresat cuplaj cardanic
Gresat rulmenti roti
Verificat nivel de ulei in reductor; luat proba de ulei si completat nivel(V)
Gresat cuplaj cardanic
Gresat rulmenti roti</t>
    </r>
    <r>
      <rPr>
        <sz val="10"/>
        <rFont val="Arial"/>
        <family val="2"/>
      </rPr>
      <t xml:space="preserve">
</t>
    </r>
    <r>
      <rPr>
        <b/>
        <sz val="10"/>
        <rFont val="Arial"/>
        <family val="2"/>
      </rPr>
      <t>Mecanism tr. carucior</t>
    </r>
    <r>
      <rPr>
        <sz val="10"/>
        <rFont val="Arial"/>
        <family val="2"/>
      </rPr>
      <t xml:space="preserve">
Verificat nivel de ulei in reductor; luat proba de ulei si completat nivel (E)
Gresat cuplaj cardanic
Gresat rulmenti roti
Verificat nivel de ulei in reductor; luat proba de ulei si completat nivel(V)
Gresat cuplaj cardanic
Gresat rulmenti roti
</t>
    </r>
    <r>
      <rPr>
        <b/>
        <sz val="10"/>
        <rFont val="Arial"/>
        <family val="2"/>
      </rPr>
      <t xml:space="preserve">Mecanism translatie pod
</t>
    </r>
    <r>
      <rPr>
        <sz val="10"/>
        <rFont val="Arial"/>
        <family val="2"/>
      </rPr>
      <t xml:space="preserve">Verificat nivel de ulei in reductor; luat proba de ulei si completat nivel(N)
Gresat lagare sustinere
Gresat cuplaj cardanic
Gresat rulmenti roti
Verificat nivel de ulei in reductor; luat proba de ulei si completat nivel(S)
Gresat cuplaj dintat
Gresat lagare sustinere
Gresat cuplaj cardanic
Gresat rulmenti roti
</t>
    </r>
  </si>
  <si>
    <r>
      <t xml:space="preserve">Ungere si gresari la Mec. 
Translatie Carucior </t>
    </r>
    <r>
      <rPr>
        <sz val="11"/>
        <rFont val="Arial"/>
        <family val="2"/>
      </rPr>
      <t xml:space="preserve">
</t>
    </r>
    <r>
      <rPr>
        <sz val="10"/>
        <rFont val="Arial"/>
        <family val="2"/>
      </rPr>
      <t>Translatie Carucior 
Translatie Pod</t>
    </r>
  </si>
  <si>
    <t xml:space="preserve">Ungere si gresari la Mec. 
Mecanism Cleste
Mecanism rotire
Mecanism Sarcina traversa 
                                       </t>
  </si>
  <si>
    <t xml:space="preserve">Asezat stativ si pozitionat macaraua sub palan
Scos limitare sarcina 
Asezat mufla pe stativ
Imprejmuit zona de lucru de sub macara si montat opritori mecanici pe calea de rulare
Demontat capace reductor sarcina
Blocat tambur pe pozitie
Demontat suruburi flansa tambur
Verificat vizual si dimensional starea rulmentilor si a rotilor dintate din reductor
Scos si dat la sol treapta iesire impreuna cu flansa tambur
Ridicat si montat pe pozitie treapta noua impreuna cu flansa tambur
Inlocuit trepte reductor sarcina care prezinta rulmenti sau dantura uzate
Verificat si completat nivel ulei in reductor
Prins in suruburi si strans pe pozitie flanse tambur
Montat capace si etansat reductor sarcina
Deblocat tamburi pe pozitie
Efectuat probe cu sarcina (o cursa completa ridicare - coborare) cu verificarea modului de functionare
Montat la loc limitare cursa sarcina        
Eliberat zona de piese de schimb si materiale
Dat macaraua in exploatare
</t>
  </si>
  <si>
    <t xml:space="preserve">Inlocuire grup role inferioare de egalizare cablu carucior </t>
  </si>
  <si>
    <t xml:space="preserve">Pozitionare suport pt asezare mufla
Pozitionare pod rulant in zona de lucru sub palan
Scos limitare sarcina 
Montat opritori pe calea de rulare si izolat zona de lucru
Coborat si pozitionat pe suporti mufla 100 tf si slabit cabluri de sarcina 
Blocat tambur (stg+dreapta) pe pozitie
Legat si dat deoparte cabluri sarcina de pe grupul de role
Asigurat cabluri de sarcina
Demontat suruburi si eclise de asigurare ax role superioare
Confectionat si sudat suport pentru bolt role
Confectionat juguri pentru extragerea boltului de la role
Sudat juguri pe pozitie
Extras cu ajutorul presei a boltului de prindere role superioare
Scos de pe pozitie role D=1000 /450 si coborat la sol
Dat sus si montat pe pozitie rola noua
Pozitionat si sudat juguri pentru montaj bolt
Montat bolt cu ajutorul presei
Taiat juguri si suport bolt
Montat eclise de asigurare bolt role superioare
Pus pe role cabluri de sarcina
Dat sus tambur de sarcina si montat pe pozitie
Montat si strans lagar tambur
Montat si strans suruburi flansa tambur
Tensionat cabluri de sarcina si ridicat mufla 100 tf de pe suporti
Efectuat probe si urmarit functionarea rolelor
Eliberat zona de piese de schimb si materiale
Dat macaraua in functiune
</t>
  </si>
  <si>
    <t>LISTA ACTIVITATI</t>
  </si>
  <si>
    <t xml:space="preserve">Verificat existenta: bolturi, bucse elastice, sigurante piulite
Verificat stare saiba de frana: fara fisuri, deformari, ovalizare
Se demonteaza bolturi, bucse si sigurante-inlocuirea celor uzate,deformate,lipsa etc.
Verificat joc semicuplaje-arbori: fara joc
Verificat axialitate semicuplaje: lera spion, distanta &lt; 2mm
Verificat coaxialitatea dintre gaurile semicuplelor
</t>
  </si>
  <si>
    <t xml:space="preserve">Verificat existenta: suport, brate, saboti, furca, parghie, cap de cruce, bolturi…
Verificat prinderii suportului de postament: fara suruburi lipsa sau slabite
Verificat pozitie saboti fata de saiba de frana: fara spatiu pe toata lungimea sabotului
Verificat stare bolturi:  fara deformari, pierderi de material si sigurante lipsa-inlocuire dupa caz
Verificat paralelism saboti-saiba de frana: distanta intre sabot si saiba sa fie egala in ambele parti
Verificat stare furca: fara deformari, piulite lipsa, filet intreg
Verificat grosime ferodouri: subler, &gt;5mm,cand grosimea ferodurilor este sub 5mm se inlocuiesc  ferodourile
</t>
  </si>
  <si>
    <t xml:space="preserve">Curatat de praf si impuritati tamburul
Verificat integritate tambur: fara fisuri, deformari si pierderi de material pe canalul de cablu
Verificat stare lagare: fara fisuri, deformari
Verificat prindere lagar de postament: fara suruburi lipsa sau slabite din strangere
Verificat stare rulment lagar: fara fisuri, pierderi de material, lipsa unsoare, modificare culoare datorata temperaturii ridicate
Se verifica stare cleme de prindere a cablului pe tambur: fara suruburi lipsa sau desfacute
</t>
  </si>
  <si>
    <t>Verificat integritate cuplaj: fara fisuri, bolturi uzate sau bucse lipsa;
Verificat joc cuplaj-arbore reductor: fara joc;
Verificat in functionare: mers lin si fara vibratii, urmarire zgomote suspecte;
Se demonteaza bolturi, bucse si sigurante, piulite; 
Se demonteaza bucse elastice;   
Se inlocuiesc bolturi ,bucse si sigurante uzate,deformate,ovalizate etc.</t>
  </si>
  <si>
    <t>Verificat  integritate reductor: fara fisuri, pierderi de ulei, capace lipsa 
Se verifica roti dintate si pinioane: se desfac capacele de vizitare si se verifica vizual pierderile de material de pe dantura lor
Verificat joc treapta intrare-treapta iesire reductor: fara joc 
Verificat transmitere miscare intre roti dintate si arbori pinion: fara joc in angrenaje
Verificat fixare reductor de postament: fara suruburi lipsa sau slabite
Verificat plan de separatie: fara scurgeri de ulei, suruburi lipsa sau slabite
Verificat rulmenti arbori: fara fisuri, pierderi de material, lipsa lubrifiere, modificare culoare datorata temperaturii ridicate
Verificat rulmenti arbori: fara fisuri, pierderi de material, lipsa lubrifiere, modificare culoare datorata temperaturii ridicate
Se verifica etansare arbore de intrare: fara scurgeri de ulei pe la mansete
Verificat etansare arbore de iesire: fara scurgeri de ulei pe la mansete
Se completeaza  nivelul de ulei: se verifica joja si se completeaza daca este cazul
Verificat functionare: mers lin si fara vibratii, urmarire zgomote suspecte</t>
  </si>
  <si>
    <t>Se verifica stare cablu tractiune: fara urme de uzura, deformari, aplatizari, sarme rupte, inima 
Verificat diametru cablu tractiune:  mai mic de 10% din diametrul initial
Verificat fixare capete cablu si strangere bride pe tambur: fara fire iesite din bride
Verificare montaj cablu: egalizare</t>
  </si>
  <si>
    <t>Verificat integritate role: sa nu prezinte fisuri, uzura la canalul pentru cablu, bandaj spart
Verificat integritate ax: sa nu prezinte fisuri, deformari, suruburi lipsa sau slabite la sigurantele de fixare pe suport
Se verifica joc role: fara joc axial sau radial fata de ax
Verificat rulmenti role:  fara fisuri, pierderi de material
Verificare bloc role: fara deformatii, fisuri , uzuri lagare (joc)
Verificat prindere suporti role de sasiu carucior: fara suruburi lipsa sau slabite</t>
  </si>
  <si>
    <t>Verificat existenta: bolturi, bucse elastice, sigurante piulite
Verificat stare saiba de frana: fara fisuri, deformari, ovalizare
Se demonteaza bolturi, bucse si sigurante
Verificat stare bolturi: deformari, stare filet
Verificat uzura bucse elastice: deformari, rupturi
Verificat joc semicuplaje-arbori: fara joc
Verificat axialitate semicuplaje: lera spion, distanta &lt; 2mm
Se monteazabolturi, bucse si sigurante</t>
  </si>
  <si>
    <t>Verificat existenta: suport, brate, saboti, furca, parghie, cap de cruce, bolturi, splinturi..
Verificat prinderii suportului de postament: fara suruburi lipsa sau slabite
Verificat pozitie saboti fata de saiba de frana: fara spatiu pe toata lungimea sabotului si a alinierii sabotului cu suprafata saibei
Verificat stare bolturi:  fara deformari, pierderi de material si sigurante lipsa
Verificat paralelism saboti-saiba de frana: distanta intre sabot si saiba sa fie egala in ambele parti
Verificat stare furca: fara deformari, piulite lipsa, filet intreg
Verificat grosime ferodouri: subler, &gt;5mm
Se greseaza  articulatii frana: unsoare consistenta</t>
  </si>
  <si>
    <t>Verificat integritate reductor: fara fisuri, pierderi de ulei, capace lipsa 
Verificat roti dintate si pinioane: se desfac capacele de vizitare si se verifica vizual pierderile de material de pe dantura lor
Verificat joc treapta intrare-treapta iesire reductor: fara joc 
Verificat transmitere miscare intre roti dintate si arbori pinion: fara joc in angrenaje
Verificat fixare reductor de postament: fara suruburi lipsa sau slabite
Verificat plan de separatie: fara scurgeri de ulei, suruburi lipsa sau slabite
Verificat rulmenti arbori: fara fisuri, pierderi de material, lipsa lubrifiere, modificare culoare datorata temperaturii ridicate
Se verifica etansare arbore de intrare: fara scurgeri de ulei pe la mansete
Verificat etansare arbore de iesire: fara scurgeri de ulei pe la mansete
Completat  nivel ulei: se verifica joja si se completeaza daca este cazul
Verificat in functionare: mers lin si fara vibratii, urmarire zgomote suspecte</t>
  </si>
  <si>
    <t xml:space="preserve">Verificat integritate roti: sa nu prezinte fisuri, deformari, uzura bandaj mai mare de 5%
Verificat rulmenti roti:  fara fisuri, pierderi de material, lipsa 
Se verifica integritate lagare: sa nu prezinte fisuri, deformari
Verificat arborii: sa nu prezinte fisuri, deformari
Verificat prindere lagare si cuplaj: sa nu fie suruburi lipsa sau desfacute
</t>
  </si>
  <si>
    <t xml:space="preserve">Verificat existenta: bolturi, bucse elastice, sigurante piulite
Verificat stare saiba de frana: fara fisuri, deformari, ovalizare
Se demonteaza si monteaza bolturi, bucse si sigurante
Verificat stare bolturi: deformari, stare filet
Verificat uzura bucse elastice: deformari, rupturi
Verificat joc semicuplaje-arbori: fara joc
Verificat axialitate semicuplaje: lera spion, distanta &lt; 2mm
</t>
  </si>
  <si>
    <t>Verificat existenta: suport, brate, saboti, furca, parghie, cap de cruce, bolturi…
Verificat prinderii suportului de postament: fara suruburi lipsa sau slabite
Verificat pozitie si aliniere saboti fata de saiba de frana: fara spatiu pe toata lungimea sabotului
Verificat stare bolturi:  fara deformari, pierderi de material si sigurante lipsa
Verificat paralelism saboti-saiba de frana: distanta intre sabot si saiba sa fie egala in ambele parti
Verificat stare furca: fara deformari, piulite lipsa, filet intreg
Verificat grosime ferodouri: subler, &gt;5mm
Se greseaza  articulatii frana: unsoare consistenta</t>
  </si>
  <si>
    <t xml:space="preserve">Verificat integritate reductor: fara fisuri, pierderi de ulei, capace lipsa 
Verificat roti dintate si pinioane: se desfac capacele de vizitare si se verifica vizual pierderile de material de pe dantura lor
Se verifica joc treapta intrare-treapta iesire reductor: fara joc 
Verificat transmitere miscare intre roti dintate si arbori pinion: fara joc in angrenaje
Verificat fixare reductor de postament: fara suruburi lipsa sau slabite
Verificat plan de separatie: fara scurgeri de ulei, suruburi lipsa sau slabite
Verificat rulmenti arbori: fara fisuri, pierderi de material, lipsa lubrifiere, modificare culoare datorata temperaturii ridicate
Verificat etansare arbore de intrare: fara scurgeri de ulei pe la mansete
Verificat etansare arbore de iesire: fara scurgeri de ulei pe la mansete
Se completeaza  nivel ulei: se verifica joja si se completeaza daca este cazul
Verificat in functionare: mers lin si fara vibratii, urmarire zgomote suspecte
</t>
  </si>
  <si>
    <t>Verificat integritate arborilor: sa nu prezinte fisuri, deformari
Verificat suduri cepuri: fara fisuri
Verificat joc cuplaje dintate-arbori: fara joc sau pene forfecate
Verificat integritate cuplaje dintate: sa nu prezinte fisuri, deformari, suruburi lipsa
Verificat dantura cuplaje dintate: fara joc sau pierderi de material
Verificat suruburi cuplaje dintate: sa nu fie lipsa sau slabite
Verificat  integritate lagare: sa nu prezinte fisuri, deformari
Verificat suruburi prindere lagare: sa nu fie lipsa sau slabite
Verificat rulmenti lagare:  fara fisuri, pierderi de material, lipsa Verificat aparatori cuplaje dintate: existenta lor, fara suruburi lipsa sau slabite</t>
  </si>
  <si>
    <t>Verificat existenta: bolturi, bucse elastice, sigurante piulite-inlocuirea celor uzate deformate
Verificat stare saiba de frana: fara fisuri, deformari, ovalizare
Demontat bolturi, bucse si sigurante
Verificat stare bolturi: deformari, stare filet
Verificat uzura bucse elastice: deformari, rupturi
Verificat joc semicuplaje-arbori: fara joc
Verificat axialitate semicuplaje: lera spion, distanta &lt; 2mm
Se monteaza bolturi, bucse si sigurante calibrare</t>
  </si>
  <si>
    <t>Verificat existenta: suport, brate, saboti, furca, parghie, cap de cruce, bolturi…
Verificat prinderii suportului de postament: fara suruburi lipsa sau slabite
Verificat pozitiea saboti fata de saiba de frana: fara spatiu pe toata lungimea sabotului
Verificat stare bolturi:  fara deformari, pierderi de material si sigurante lipsa
Verificat paralelism saboti-saiba de frana: distanta intre sabot si saiba sa fie egala in ambele parti
Verificat stare furca: fara deformari, piulite lipsa, filet intreg
Verificat grosime ferodouri: subler, &gt;5mm
Se fac probe de  functionare si reglaje cu sarcina nominala</t>
  </si>
  <si>
    <t>Verificat integritate cleste: sa nu prezinte fisuri, fara deformari
Verificat integritate axe: sa nu prezinte fisuri, deformari, suruburi lipsa sau slabite la sigurantele de fixare 
Verificat placile: fara uzura, fara piulite slabite sau lipsa la bolturi</t>
  </si>
  <si>
    <t>Verificat  vizual de fisuri, deformatii in plan orizontal si in plan vertical
Verificat  surburile de fixare a grinzilor principale de grinzile de capat sa nu fie forfecate, slabite
Verificat  vizual sudurile sa nu prezinte fisuri
Verificat  postament motor sa nu prezinte fisuri, deformari
Verificat  postament reductor sa nu prezinte fisuri, deformari
Verificat  podestele si balustradele sa nu fie desprinse sau slabite</t>
  </si>
  <si>
    <t xml:space="preserve">Revizie grinzi de capat </t>
  </si>
  <si>
    <t>Verificat  vizual de fisuri, deformatii in plan orizontal si in plan vertical
Verificat  vizual sudurile sa nu prezinte fisuri
Verificat  uzura placilor de intarire la locul de asezare a axelor rotilor de rulare a podului rulant
Verificat prindere lagare si cuplaj: sa nu fie suruburi lipsa sau desfacute
Verificat rulmenti roti:  fara fisuri, pierderi de material, lipsa 
Verificat  vizual integritatea tampoanelor</t>
  </si>
  <si>
    <t>Revizie sasiu carucior</t>
  </si>
  <si>
    <t>Verificat  vizual de fisuri, deformatii in plan orizontal si in plan vertical 
Verificat  vizual sudurile sa nu prezinte fisuri
Verificat  vizual integritatea tampoanelor: fara rupturi
Verificat  postament motor sa nu prezinte fisuri, deformari
Verificat  postament reductor sa nu prezinte fisuri, deformari
Verificat  podestele si balustradele sa nu fie desprinse sau slabite</t>
  </si>
  <si>
    <t>Revizie cale de rulare pod</t>
  </si>
  <si>
    <t>Verificat  integritatea sinei sa nu prezinte fisuri, deformari
Verificat  placutele de ghidaj la joantele caii de rulare sa nu prezinte fisuri, deformari si sa nu fie slabite
Verificat  eclisele de fixare a sinei de rulare pe grinda suport sa nu lipseasca, sa nu fie slabite
Verificat  suruburile de fixare a sinei de rulare pe grinda suport sa nu fie lipsa sau slabite
Masurat ecartamentul caii de rulare cu SDV necesare .</t>
  </si>
  <si>
    <t>Revizie cale de rulare carucior</t>
  </si>
  <si>
    <t>Verificat  integritatea sinei sa nu prezinte fisuri, deformari
Verificat  placutele de ghidaj la joantele caii de rulare sa nu prezinte fisuri, deformari si sa nu fie desprinse
Verificat  eclisele de fixare a sinei de rulare pe grinda principala sa nu lipseasca, sa nu fie slabite
Masurat ecartamentul caii de rulare cu telemetrul laser (conform proiect)</t>
  </si>
  <si>
    <t xml:space="preserve">Verificat  integritatea sinei sa nu prezinte fisuri, deformari
Verificat  placutele de ghidaj la joantele caii de rulare sa nu prezinte fisuri, deformari si sa nu fie desprinse
Verificat  eclisele de fixare a sinei de rulare pe grinda principala sa nu lipseasca, sa nu fie slabite
</t>
  </si>
  <si>
    <t xml:space="preserve">INLOCUIRE TRAVERSA </t>
  </si>
  <si>
    <t xml:space="preserve"> MECANISM  SARCINA RIDICARE-COBORARE</t>
  </si>
  <si>
    <t>CABLU TRACTIUNE SARCINA</t>
  </si>
  <si>
    <t>CARUCIOR TRANSLATIE ELECTROPALAN</t>
  </si>
  <si>
    <t xml:space="preserve">PANOU APARATAJ </t>
  </si>
  <si>
    <t xml:space="preserve"> Convertizor frecventa </t>
  </si>
  <si>
    <t>Motor in scurtcircuit</t>
  </si>
  <si>
    <t>Se verifica integritate panou sa nu prezinte sparturi, deformari                                                             Se verifica etanseitate panou: usa inchisa, garnitura usa intreaga, presetupe fara deformari                                       
Se verifica prinderea aparatajului pe panou: fara suruburi lipsa sau slabite                                                                                Se verifica starea legaturilor electrice sa nu fie suruburi slabe la legaturile de contact electric                                                         
Se verifica buna functionare a fiecarui componente din dulap                                                              Se fac reglaje ptr. cuplarea sensurilor, treptelor conform schemei  electrice.                                                                     Se verifica legarea la pamant a dulapului de aparataj implicit a aparatajului.</t>
  </si>
  <si>
    <t>Inspecția vizuală (Citire lista alarme si anuntare responsabil zona)și curățarea acestuia                
Verificare, strangere conexiuni                           
 Verificare redresor - diode (tiristoare)            
Verificare invertor (tranzistoare IGBT)           
Verificare condensatori</t>
  </si>
  <si>
    <t>Rotire</t>
  </si>
  <si>
    <t>Se verifica regim de funcţionare, curentul absorbit de motor, tensiunea şi frecvenţa de alimentare comparativ cu cele de pe etichetele indicatoare      
Se verifica motor in gol (fara sarcina): functionare buna (fara vibratii, fara zgomote deosebite, daca se ventileaza corespunzator)                                      
Se verifica garnituri de etanşare la intrările de cablu/presetupe: fara presetupe lipsa sau rupte      
Se verifica existenta presetupelor pe ambele parti la motoare.                                                                  Se verifica suruburilor si strangerea lor la fi12are in postament la motoare.</t>
  </si>
  <si>
    <t>Verificat  integritate ansamblu limitator: fara fisuri, rupturi sau deformari ale tijei si rolelor              
Verificat  fixare de suport: fara suruburi lipsa sau slabite                                                            Verificat  contacte electrice: realizare contacte la actionarea acestuia                                               Probe de  functionare si reglaje</t>
  </si>
  <si>
    <t>Se verifica integritate panou sa nu prezinte sparturi, deformari                                                             Se verifica etanseitate panou: usa inchisa, garnitura usa intreaga, presetupe fara deformari                    
Se verifica prinderea aparatajului pe panou: fara suruburi lipsa sau slabite                                       Se verifica starea legaturilor electrice sa nu fie suruburi slabe la legaturile de contact electric         
Se verifica buna functionare a fiecarui componente din dulap                                                                    Se fac reglaje ptr. cuplarea sensurilor, treptelor conform schemei  electrice.                                   Se verifica legarea la pamant a dulapului de aparataj implicit a aparatajului.</t>
  </si>
  <si>
    <t>Verificat  integritate ansamblu limitator: fara fisuri, rupturi sau deformari ale tijei si rolelor             
Verificat  fixare de suport: fara suruburi lipsa sau slabite                                                            Verificat  contacte electrice: realizare contacte la actionarea acestuia                                               Probe de  functionare si reglaje</t>
  </si>
  <si>
    <t>Inchidere - deschidere</t>
  </si>
  <si>
    <t>Doze tensiometrice</t>
  </si>
  <si>
    <t xml:space="preserve">Mecanism Sarcina </t>
  </si>
  <si>
    <t>Controlier comanda</t>
  </si>
  <si>
    <t>Constructie Metalica (chesoane )</t>
  </si>
  <si>
    <t>Sistem alimentare</t>
  </si>
  <si>
    <t>Culegatori</t>
  </si>
  <si>
    <t>Cabluri electrice</t>
  </si>
  <si>
    <t>Se curata de praf 
Se verifica sistem prindere doza
Se verifica existenta(integritate) cablu electric excitatie si semnal</t>
  </si>
  <si>
    <t>Verificarea conexiunilor si marcarea conductoarelor conform schemei
Verificarea si curatarea contactelor
Verificarea si reglarea camelor conform diagramei electrice
Curatarea si spalarea controlerei</t>
  </si>
  <si>
    <t>Verificarea circuitului de iluminat; legaturile din dozele fixe si mobile;                                                                                                                         Verificarea lampilor si a proiectoarelor.</t>
  </si>
  <si>
    <t>Verificat stare consola prindere culegatori , sa nu aiba joc si sa fie uzat
Verificat uzura patine,brate,tijele cu filete la capete.
Verificat legaturile electrice punti alimentare culegatori
Verificat stare fizica a cablurilor electrice plecare alimentare A 1
Se verifica contactul ferm dintre culegator si linia de contact, acesta trebuie sa calce pe toata suprafata liniei de contact</t>
  </si>
  <si>
    <t>Se verifica starea traseului de cablu sa nu prezinte izolatia deteriorata, 
crapata sau strapunsa
Se curata calea de rulare a carucioarelor port-cablu</t>
  </si>
  <si>
    <t>Motoare electrice</t>
  </si>
  <si>
    <t>Ridicatoare electrohidraulice</t>
  </si>
  <si>
    <t>Dulapuri aparataj electric</t>
  </si>
  <si>
    <t>Cutii conexiuni legaturi electrice</t>
  </si>
  <si>
    <t>Elemente siguranta</t>
  </si>
  <si>
    <t>Convertizoare de frecventa</t>
  </si>
  <si>
    <t>Translatie POD/ Carucior</t>
  </si>
  <si>
    <t>Curăţare orificiile (găurile) de admisie a aerului de răcire a capotei ventilatorului şi spaţiu dintre nervurile carcasei
Se verifica contacte electrice din cutia de borne (ale înfăşurăriilor statorice, ale frânei, inclusiv legarea la borna de împământare)
Se verifica regim de funcţionare, curentul absorbit de motor, tensiunea şi frecvenţa de alimentare comparativ cu cele de pe etichetele indicatoare
Se verifica rezistenţe de izolaţie ale bobinajului statoric
Se verifica motor in gol (fara sarcina): functionare buna (fara vibratii, fara zgomote deosebite, daca se ventileaza corespunzator)
Se verifica perii si inele colectoare: uzura datorata frecarii &gt;50%
Se verifica rulmenti:  fara fisuri, pierderi de material, lipsa Se greseaza , modificare culoare datorata temperaturii ridicate
Se greseaza  rulmenti: gresor manual/decalimetru, unsoare consistenta
Se verifica garnituri de etanşare la intrările de cablu/presetupe: fara presetupe lipsa sau rupte
Se verifica existenta presetupelor pe ambele parti la motoare.
Se verifica suruburilor si strangerea lor la fi12are in postament la motoare.</t>
  </si>
  <si>
    <t>Se curata de praf de siliciu si se indeparteaza scurgerile de ulei. 
Se verifica alimentarea rehurilor,prezenta placilor de borne,legaturile de alimentare a rehurilor sa fie ferme,saiba plata,grovar,piulita.
Verificat prezenta bolturi,saibe,stifturi.
Verificat nivel ulei in bazin reh-uri,se completeaza daca este cazul.
Se verifica etanseitatea la capacul placii de borne.
Se verifica rezistenta de izolatie fata de punerea la pamant.
Se verifica inaltime ridicare tija la cele cu arc,si la cele fara arc se verifica sistemul de actionare a reh-ului.</t>
  </si>
  <si>
    <t xml:space="preserve">Se verifica integritate panouri sa nu prezinte sparturi, deformariSe verifica etanseitate panouri: usa inchisa, garnitura usa intreaga, presetupe fara deformari
Se verifica prinderea aparatajului pe panou: fara suruburi lipsa sau slabite
Se verifica starea legaturilor electrice sa nu fie suruburi slabe la legaturile de contact electric
Se verifica buna functionare a fiecarui contactor
Se verifica buna functionare a fiecarei sigurante
Se verifica buna functionare a fiecarui intrerupator automat
Se verifica legarea electrica la pamant a aparatajului
Se curata cu pensula praful si impuritatile de pe aparatajul electric din dulapuri
Se fac reglaje ptr. cuplarea sensurilor, treptelor conform schemei  electrice.
</t>
  </si>
  <si>
    <t>Se curata de praf si se indeparteaza corpurile straine din zona de lucru.
Verificat stare cutii conexiuni sa nu prezinte ,indoituri,sistemul de inchidere a cutiilor sa fie functional,sa existe o etanseitate cat mai buna.
Verificat prezenta presetupelor si montajul cablurilor, trebuind facut prin ele.
Verificat legaturile electrice,prin strangerea piulitelor pe surub, ce au saibe plate si grover.
Verificat starea placilor de borne sau rigletelor.
Verificat fixare cutiilor de conexiuni pe stelaj.</t>
  </si>
  <si>
    <t>Se curata de praf si se indeparteaza corpurile straine din zona de lucru.
Se verifica sistem prindere - postament limitatori.
Se verifica existenta cablu electric punere la masa.
Se verifica etanseitate capac placa borne.
Se verifica ca legaturile sa fie ferme la alimentare placa borne.
Se verifica actionare contacte ,NI si ND ale limitatorului(encoder).
Se verifica sistemul de actionare al limitatorilor .(sanii actionare)
Limitatorii de apropiere sunt cei cu laser , la ei reglindu-se distanta la care trebuiesc sa actioneze ,si oglinda in care bate laserul sa fie curata si in acelasi timp reglata si ea in bataia laserului.</t>
  </si>
  <si>
    <t>Inspecția vizuală (Citire lista alarme si anuntare responsabil zona)și curățarea acestuia
Verificare, strangere conexiuni
Verificare redresor - diode (tiristoare)
Verificare invertor (tranzistoare IGBT)
Verificare condensatori</t>
  </si>
  <si>
    <t>Frecventa/AN</t>
  </si>
  <si>
    <t xml:space="preserve">Firma executanta trebuie sa efectueze lucrarile de pregatire , intretinere si revizie la masinile de ridicar respectand in totatlitate prevederile </t>
  </si>
  <si>
    <t>PT ISCIR R1-2010, capitolul VI-Intretinere si revizia masinilor de ridicat .</t>
  </si>
  <si>
    <t xml:space="preserve">Lucrarile de revizii  se executa conform graficului de opriri planificate pe fiecare luna in functie de nivelul de productie si de reparatie ce necesita sa fie executate pe podurile rulante . Graficul va fi pus la dispozitia firmei executante </t>
  </si>
  <si>
    <t>La finalizarea lucrarilor , firma executanta trebuie sa prezinte declaratie de conformitate pentru lucrarea executata .</t>
  </si>
  <si>
    <t>Asigurarea bazei materiale , a utilajelor de transport , nacela , automacarale si a schelelor necesare se vor asigura de beneficiar</t>
  </si>
  <si>
    <t>Declatia de conformitate  va fi semnata si stampilata de RSL-IR al executantului , pentru lucrarile efectuate: verificarea elementelor de siguranta (limitatori,semnalizare acustica si vizuala , precumcablurile,franele,tampoanelesi carligele )</t>
  </si>
  <si>
    <t>Firma va pune la dispozitie SDV-istica necesara executarii Lucrarilor(presa hidraulica, Yale, chei de tachelaj ,organe de legare si ridicare omologate si echitetate , trusa chei universale , scule speciale , aparate de masura si control , etc)</t>
  </si>
  <si>
    <t xml:space="preserve">Autorizatii necesare </t>
  </si>
  <si>
    <t xml:space="preserve">Firma sa fie autorizata ISCIR pentru lucrarile de reparatie la masinele de ridicat </t>
  </si>
  <si>
    <t>Responsabil/coordonator de lucrari sa fie autorizat RSL-IR</t>
  </si>
  <si>
    <t xml:space="preserve">Electricenii sa fie autorizatii a intervina la instalatii de joasa tensiune </t>
  </si>
  <si>
    <t xml:space="preserve">Lucrari de tip Revizii si RC la instalatiile de ridicat aferente din TC - Departament Otelarie </t>
  </si>
  <si>
    <t xml:space="preserve">Pod rulanta P1K -Bis 70tf X28m cu cleste brame tip Heppenstall 50tf </t>
  </si>
  <si>
    <t xml:space="preserve">Pod rulanta P2K  100tf X28m cu cleste brame tip Heppenstall 80tf </t>
  </si>
  <si>
    <t xml:space="preserve">Pod rulanta P1A  100tf X28m cu cleste brame 40tf </t>
  </si>
  <si>
    <t xml:space="preserve">Pod rulanta P8D 100tf X28m cu cleste brame 40tf </t>
  </si>
  <si>
    <t xml:space="preserve">Pod rulanta P8D -Bis 70tf X28m cu cleste brame tip Heppenstall 50tf </t>
  </si>
  <si>
    <t xml:space="preserve">Pod rulanta P1J  80t/20tf X28m cu Carlige Pod Mentenanta </t>
  </si>
  <si>
    <t xml:space="preserve">Pod rulanta P4I  50t/12,5tf X20,75m cu Carlige , pod Tehnologic </t>
  </si>
  <si>
    <t xml:space="preserve">Electropalane : E1K / E2K / E3K/ E1A /E8D / E8D-BIS pentru mentenanta poduri de mai sus </t>
  </si>
  <si>
    <t xml:space="preserve">Intretinere si reparatie pasarele , balustrazi si cai de acces aferente instalatiilor de ridicat enumerate mai sus </t>
  </si>
  <si>
    <t xml:space="preserve">Pentru mentinerea instalatiilor de ridicat in stare de functionare si asigurarea continuitatii activitatii de productie in TC este necesar executia de lucrarilor pregatire piese , </t>
  </si>
  <si>
    <r>
      <t>subansamble  intretinere si revizie si reparatie la</t>
    </r>
    <r>
      <rPr>
        <b/>
        <sz val="10"/>
        <rFont val="Arial"/>
        <family val="2"/>
      </rPr>
      <t xml:space="preserve"> Masinele de ridicat cat si pentru Calea de rulare aferenta </t>
    </r>
    <r>
      <rPr>
        <sz val="10"/>
        <rFont val="Arial"/>
        <family val="2"/>
      </rPr>
      <t>acestora si mecanismelor care ruleaza pe acestea  din Departamentul Otelarie-TC1 :</t>
    </r>
  </si>
  <si>
    <r>
      <t>2 sudor electric /autogen (</t>
    </r>
    <r>
      <rPr>
        <b/>
        <sz val="10"/>
        <rFont val="Arial"/>
        <family val="2"/>
      </rPr>
      <t>sudorul electric sa fie  autorizat ISCIR cu poanson</t>
    </r>
    <r>
      <rPr>
        <sz val="10"/>
        <rFont val="Arial"/>
        <family val="2"/>
      </rPr>
      <t xml:space="preserve"> )</t>
    </r>
  </si>
  <si>
    <t>Cel putin 2 din lucratorii formatiei sa aiba autorizatie de masinist pod rulant grupa C+E</t>
  </si>
  <si>
    <t>Pentru lucrarile de sudura care intra sub inscidenta ISCIR firma executanta va prezenta beneficiarului tehnologie aprobata de RTS</t>
  </si>
  <si>
    <t xml:space="preserve">Lacatusii si  sudorii sa fie autorizati ca legatori de sarcina </t>
  </si>
  <si>
    <t xml:space="preserve">Tot personalul a fie apt lucru la inaltime si controlul periodic avizat la zi </t>
  </si>
  <si>
    <t>C54</t>
  </si>
  <si>
    <t>C55</t>
  </si>
  <si>
    <t>Montat opritori pe calea de rulare si izolat zona de lucru
Coborat si pozitionat pe suporti traversa si slabit cabluri de sarcina 
Confectionat schela
Demontat suruburi si eclise de asigurare ax role superioare
Confectionat si sudat suport pentru bolt role
Confectionat juguri pentru extragerea boltului de la role
Sudat juguri pe pozitie
Extras cu ajutorul presei a boltului de prindere role superioare
Scos de pe pozitie rola D=1000 si coborat la sol
Dat sus si montat pe pozitie rola noua
Pozitionat si sudat juguri pentru montaj bolt
Montat bolt cu ajutorul presei
Taiat juguri si suport bolt
Montat eclise de asigurare bolt role superioare
Pus pe role cabluri de sarcina
Tensionat cabluri de sarcina si ridicat traversa de pe suporti
Efectuat probe si urmarit functionarea rolelor
Eliberat zona de piese de schimb si materiale</t>
  </si>
  <si>
    <t>C57</t>
  </si>
  <si>
    <t>C58</t>
  </si>
  <si>
    <t xml:space="preserve">Inlocuire arbore cardanic translatie </t>
  </si>
  <si>
    <t>Decopertat zona de acces arbore cardanic
Asigurat arbore cardanic impotriva caderii
Demontat suruburi pas si suflat calareti de la roata actionata
Demontat suruburi pas si suflat calareti de la flansa reductorului
Scos afara si dat la cota zero arbore cardanic
Ridicat de la cota zero si pus pe pozitie arbore cardanic nou
Montat suruburi pas si sudat calareti la reductor
Suspendat roata actionata
Montat suruburi pas si sudat calareti la roata actionata
Lasat roata actionata pe pozitie
Montat la loc capac acces arbore cardanic</t>
  </si>
  <si>
    <t xml:space="preserve"> Demontare suport, brate, saboti, furca, parghie, cap de cruce, bolturi;                      Demontare REH;                                                                                                   Montare suport,brate,furca,parghie,cap de cruce,bolturi; 
Montare REH;   
Probe de functionare si reglaj.</t>
  </si>
  <si>
    <t>Demontare bolturi/bucse elastice cuplaj motor-reductor;                                                             Demontare suruburi de fixare reductor;                                                                       Coborat reductor de pe postament la cota zero cu automacaraua;                                                         Urcat pe postament reductor de inlocuit cu automacaraua;                                                       Aliniere axiala&amp;radiala semicuplaje motor-reductor  dist.&lt;2mm;                                                     Montat bucse elastice si bolturi pe cuplaj si motor-reductor;                                                                           Pus ulei in reductor conform proiect;                                                                       Probe de functionare.</t>
  </si>
  <si>
    <t>Demontare roti mecanism translatie;                                                                 Montare roti mecanism translatie;                                                                          Probe de functionare.</t>
  </si>
  <si>
    <t xml:space="preserve">Demontare bolturi, bucse si sigurante de pe semicuplaje motor-reductor;                    Demontare suruburi de fixare motor pe postament;                                                Demontare semicuplaj-arbore motor;                
Montare semicuplaj-arbore  motor;             
Aliniere axiala&amp;radiala motor fata de reductor dist.&lt;2mm;                                Montare si strangere suruburi de fixare motor pe postament;                                                        Montare bolturi,bucse si sigurante pe smicuplaje motor-reductor;                       
Probe de functionare.           </t>
  </si>
  <si>
    <t>Demontare bolt fixare REH pe postament; 
Demontare parghie actionare frana de pe tija de actionare a REH;                                                 Montare REH si fixare pe postament cu montarea boltului de fixare.                                                    Montare parghie de actionare frana pe tija REH;                                                      Reglare frana si probe de functionare.</t>
  </si>
  <si>
    <t>Demontat limitator cu brat si rola;                          
Montat limitator cu brat si rola;                                        
Probe de functionare.</t>
  </si>
  <si>
    <t xml:space="preserve">Demontare rezistenta franare;                 
Montare rezistenta franare;                               
 Probe de functionare.     </t>
  </si>
  <si>
    <t>Demontare aparataj electric dulap translatie;                                      
Montare aparataj electric dulap translatie;                              
Probe de functionare.</t>
  </si>
  <si>
    <t>Demontare cable si flese instalatie electrica;                                                   Montare cable si flese instalatie electrica; 
Probe de functionare.</t>
  </si>
  <si>
    <t>Dmontare aparataj;                                           
Montare aparataj;                                                          
Probe de functionare.</t>
  </si>
  <si>
    <t xml:space="preserve">Demontare bolturi si bucse elstice;          
Demontare semicuplaje motor-reductor;   
Montare semicuplaje motor-reductor;       
Aliniere axiala&amp;radiala dist.&lt;2mm;           
Montare bolturi si bucse elastice.                 
Probe de functionare.                          </t>
  </si>
  <si>
    <t xml:space="preserve">Demontare limitator cu tija in cruce;                                       
Montare limitator cu tija in cruce;                                 
Probe de functionare.            </t>
  </si>
  <si>
    <t>Demontare bolt fixare REH pe postament;
Demontare parghie actionare frana de pe tija de actionare a REH;                                           Montare REH si fixare pe postament cu montarea boltului de fixare.                                      Montare parghie de actionare frana pe tija REH;                                                      Reglare frana si probe de functionare.</t>
  </si>
  <si>
    <t xml:space="preserve">Demontare rezistenta franare;                   
Montare rezistenta franare;                              
Probe de functionare.     </t>
  </si>
  <si>
    <t xml:space="preserve">Demontare bolturi, bucse si sigurante de pe semicuplaje motor-reductor;        
Demontare suruburi de fixare motor pe postament;                             
 Demontare semicuplaj-arbore motor;                 
Montare semicuplaj-arbore  motor;              
Aliniere axiala&amp;radiala motor fata de reductor dist.&lt;2mm;                                                      Montare si strangere suruburi de fixare motor pe postament;                                                        Montare bolturi,bucse si sigurante pe smicuplaje motor-reductor;                                                      Probe de functionare.           </t>
  </si>
  <si>
    <t xml:space="preserve">Demontare bolturi, bucse si sigurante;   
Demontare semicuplaje-arbori;                 
Montare semicuplaje-arbori;                      
Montare bolturi, bucse si sigurante;               
Probe de functionare.                </t>
  </si>
  <si>
    <t xml:space="preserve">Desiretate cablu sarcina 100                        
Desiretate cablu sarcina inchidere/deschidere
Demontare, indepartare traversa  si cablu
Verificare repere montaj (traversa,casete role ,bolturi,sigurante, grup role traversa)
Montare traversa conform proiect
Asigurare element siguranta </t>
  </si>
  <si>
    <t>Demontare suport, brate, saboti, furca, parghie, cap de cruce, bolturi;                            Demontare REH;                                       
Montare suport,brate,furca,parghie,cap de cruce,bolturi;                                            Montare REH;                                              
Probe de functionare si reglaj.</t>
  </si>
  <si>
    <t xml:space="preserve">Desfasurare cablu  metalic de pe tambur;              
Demontare cuplaj reductor-tambur;           
Demontare lagare tambur;                       
 Montare lagare tambur;                                         
Centrare tambur;                                     
Montare cuplaj reductor-tambur;                
Infasurare cablu metalic pe tambur;              
Probe de functionare.         </t>
  </si>
  <si>
    <t xml:space="preserve">Demontare bolturi si bucse elstice;           
Demontare semicuplaje reductor-tambur;   
Montare semicuplaje reductor-tambur;        
Aliniere axiala&amp;radiala dist.&lt;2mm;           
Montare bolturi si bucse elastice.                             </t>
  </si>
  <si>
    <t>Demontare bolturi/bucse elastice cuplaj motor-reductor si reductor-tambur;                  Demontare suruburi de fixare reductor;        
Coborat reductor de pe postament la cota zero cu automacaraua;                                              Urcat pe postament reductor de inlocuit cu automacaraua;                                          Aliniere axiala&amp;radiala semicuplaje motor-reductor si reductor-tambur dist.&lt;2mm;                     Montat bucse elastice si bolturi pe cuplaj reductor-tambur si motor-reductor;                                Pus ulei in reductor conform proiect;              
Probe de functionare.</t>
  </si>
  <si>
    <t>Desfasurare cablu metalic de pe tambur;    
Demontare bride de prindere cablu metalic de pe tambur;                                                     Montare bride fixare cablu pe tambur;       
Infasurare cablu metalic pe tambur;               
Probe de functionare.</t>
  </si>
  <si>
    <t xml:space="preserve">Demontare bolturi, bucse si sigurante de pe semicuplaje motor-reductor;                  Demontare suruburi de fixare motor pe postament;                             
Demontare semicuplaj-arbore motor;                
 Montare semicuplaj-arbore  motor;              
Aliniere axiala&amp;radiala motor fata de reductor dist.&lt;2mm;                                               Montare si strangere suruburi de fixare motor pe postament;                                                        Montare bolturi,bucse si sigurante pe smicuplaje motor-reductor;                                           Probe de functionare.           </t>
  </si>
  <si>
    <t xml:space="preserve">Demontare rezistenta franare;                   
Montare rezistenta franare;                           
Probe de functionare.     </t>
  </si>
  <si>
    <t>Demontare bolt fixare REH pe postament;
Demontare parghie actionare frana de pe tija de actionare a REH;                                      Montare REH si fixare pe postament cu montarea boltului de fixare.                                      Montare parghie de actionare frana pe tija REH;                                                      Reglare frana si probe de functionare.</t>
  </si>
  <si>
    <t>Demontare bolt fixare REH pe postament; 
Demontare parghie actionare frana de pe tija de actionare a REH;                                                 Montare REH si fixare pe postament cu montarea boltului de fixare.                                            Montare parghie de actionare frana pe tija REH;                                                      Reglare frana si probe de functionare.</t>
  </si>
  <si>
    <t>Demontare comandoaparat;                        
Montare comandoaparat;                                     
Probe de functionare.</t>
  </si>
  <si>
    <t>Dmontare aparataj;                                  
Montare aparataj;                                   
Probe de functionare.</t>
  </si>
  <si>
    <t xml:space="preserve">Demontare bolturi si bucse elstice;          
Demontare semicuplaje motor-reductor;   
Montare semicuplaje motor-reductor;        
Aliniere axiala&amp;radiala dist.&lt;2mm;            
Montare bolturi si bucse elastice.                 
Probe de functionare.                          </t>
  </si>
  <si>
    <t xml:space="preserve"> Demontare suport, brate, saboti, furca, parghie, cap de cruce, bolturi;                      Demontare REH;                                       
Montare suport,brate,furca,parghie,cap de cruce,bolturi;                                                            Montare REH;                                                 
 Probe de functionare si reglaj.</t>
  </si>
  <si>
    <t>Demontare comandoaparat;                        
Montare comandoaparat;                             
Probe de functionare.</t>
  </si>
  <si>
    <t>Demontare aparataj;                                     
Montare aparataj;                                        
Probe de functionare.</t>
  </si>
  <si>
    <t xml:space="preserve">Demontare bolturi si bucse elstice;           
Demontare semicuplaje motor-reductor;   
Montare semicuplaje motor-reductor;        
Aliniere axiala&amp;radiala dist.&lt;2mm;           
Montare bolturi si bucse elastice.                 
Probe de functionare.                          </t>
  </si>
  <si>
    <t>Demontare bolturi/bucse elastice cuplaj motor-reductor;                                                       Demontare suruburi de fixare reductor;                   
Coborat reductor de pe postament la cota zero cu automacaraua;                                               Urcat pe postament reductor de inlocuit cu automacaraua;                                                      Aliniere axiala&amp;radiala semicuplaje motor-reductor  dist.&lt;2mm;     
Montat bucse elastice si bolturi pe cuplaj si motor-reductor;                                                            Pus ulei in reductor conform proiect;                       
Probe de functionare.</t>
  </si>
  <si>
    <t>Demontare bare de cuplare;                     
Montare bare de cuplare;                          
Probe de functionare.</t>
  </si>
  <si>
    <t>Demontare roti mecanism translatie;          
Montare roti mecanism translatie;             
Probe de functionare.</t>
  </si>
  <si>
    <t>Demontare suport, brate, saboti, furca, parghie, cap de cruce, bolturi;                      Demontare REH;                                       
Montare suport,brate,furca,parghie,cap de cruce,bolturi; 
Montare REH;                                        
Probe de functionare si reglaj.</t>
  </si>
  <si>
    <t xml:space="preserve">Desfasurare cablu  metalic de pe tambur;              
Demontare cuplaj reductor-tambur;           
Demontare lagare tambur;                        
Montare lagare tambur;                            
Centrare tambur;                                     
Montare cuplaj reductor-tambur;                
Infasurare cablu metalic pe tambur;           
Probe de functionare.         </t>
  </si>
  <si>
    <t xml:space="preserve">Demontare bolturi si bucse elstice;           
Demontare semicuplaje reductor-tambur;   
Montare semicuplaje reductor-tambur;        
Aliniere axiala&amp;radiala dist.&lt;2mm;            
Montare bolturi si bucse elastice.                             </t>
  </si>
  <si>
    <t>Demontare bolturi/bucse elastice cuplaj motor-reductor si reductor-tambur;            Demontare suruburi de fixare reductor;      
Coborat reductor de pe postament la cota zero cu automacaraua;                            Urcat pe postament reductor de inlocuit cu automacaraua;                                    Aliniere axiala&amp;radiala semicuplaje motor-reductor si reductor-tambur dist.&lt;2mm;     Montat bucse elastice si bolturi pe cuplaj reductor-tambur si motor-reductor;            Pus ulei in reductor conform proiect;         
Probe de functionare.</t>
  </si>
  <si>
    <t>Desfasurare cablu metalic de pe tambur;    
Demontare bride de prindere cablu metalic de pe tambur;                                                     Montare bride fixare cablu pe tambur;        
Infasurare cablu metalic pe tambur;                
Probe de functionare.</t>
  </si>
  <si>
    <t xml:space="preserve">Desfasurare cablu metalic de pe tambur;    
Demontare bride de prindere cablu metalic de pe tambur;                                                Demontare role de deviere si egalizare cablu metalic;                                                    Montare role de deviere si egalizare cablu metalic;                                          
Montare bride fixare cablu pe tambur;        
Infasurare cablu metalic pe tambur;               </t>
  </si>
  <si>
    <t xml:space="preserve">Demontare bolturi, bucse si sigurante de pe semicuplaje motor-reductor;        
Demontare suruburi de fixare motor pe postament;                              
Demontare semicuplaj-arbore motor;                 
Montare semicuplaj-arbore  motor;              
Aliniere axiala&amp;radiala motor fata de reductor dist.&lt;2mm;                                                    Montare si strangere suruburi de fixare motor pe postament;                                                        Montare bolturi,bucse si sigurante pe smicuplaje motor-reductor;                                                Probe de functionare.               </t>
  </si>
  <si>
    <t xml:space="preserve">Inlocuire arbore cu cep translatie pod </t>
  </si>
  <si>
    <t>Decopertat Lagar 
Decopertat cupla lagar 
Demontat suruburi pas si suflat calareti de la roata actionata
Demontat suruburi pas si suflat calareti de la flansa reductorului
Scos afara 
Ridicat de la cota zero si pus pe pozitie arbore nou
Montat suruburi pas si sudat calareti la reductor
Suspendat roata actionata
Montat suruburi pas si sudat calareti la roata actionata
Lasat roata actionata pe pozitie
Montat la loc capac acces arbore cardanic</t>
  </si>
  <si>
    <t>C59</t>
  </si>
  <si>
    <t>C60</t>
  </si>
  <si>
    <t xml:space="preserve">Demontat lagare roata 
Depresat ax roata 
Incalzire roata 
Montare ax
Monatre Lagare </t>
  </si>
  <si>
    <t xml:space="preserve">Dezechipare/echipare roti  rulare 4 buc pe 3 zile pe an 81 bucati </t>
  </si>
  <si>
    <t>C61</t>
  </si>
  <si>
    <t>Inlocuire Frana 3CA</t>
  </si>
  <si>
    <t>Deblocare Frana 
Demontare suruburi postament 
Demontare din zona de fixare</t>
  </si>
  <si>
    <t>C62</t>
  </si>
  <si>
    <t>Demontare ansamblu reductor roata translatie P1A/montare bucsa pe roata dintata</t>
  </si>
  <si>
    <t xml:space="preserve">Demontare reductor 
Demontare roata translatie
demontare carcasa reductor 
depresat bucasa pe roata dintata
montare rulmenti 
Montare trapta de iesire a reductorului 
Montare capac reductor 
Montare roata in bucsa 
</t>
  </si>
  <si>
    <t xml:space="preserve">Inlocuire rulmenti trepte reductor </t>
  </si>
  <si>
    <t xml:space="preserve">Inlocuire Tije cu brate , bolturi si bucse  de ghidare </t>
  </si>
  <si>
    <t xml:space="preserve">Demontare reductor
Demontare capac reductor
demontare trepte reductor
inlocuire rulementi si elemete de etansare 
Montare inversa  
</t>
  </si>
  <si>
    <t xml:space="preserve">Inlocuire bolturi si bacuri (papuci) falcii cleste </t>
  </si>
  <si>
    <t>INLOCUIRE CUPLAJ MOTOR-REDUCTOR ACTIONARE SI ROTiRE  CLESTE</t>
  </si>
  <si>
    <t xml:space="preserve">Inlocuire reductor rotire cleste </t>
  </si>
  <si>
    <t>Montat opritori pe calea de rulare si izolat zona de lucru
Coborat si pozitionat pe suporti traversa si slabit cabluri de sarcina 
Confectionat schela
Demontat suruburi si eclise de asigurare ax role superioare
Confectionat si sudat suport pentru bolt role
Confectionat juguri pentru extragerea boltului de la role
Extras cu ajutorul presei a boltului de prindere role superioare
Dat sus si montat pe pozitie rola noua
Pozitionat si sudat juguri pentru montaj bolt
Montat bolt cu ajutorul presei
Montat eclise de asigurare bolt role superioare
Pus pe role cabluri de sarcina
Tensionat cabluri de sarcina si ridicat traversa de pe suporti
Efectuat probe si urmarit functionarea rolelor
Eliberat zona de piese de schimb si materiale</t>
  </si>
  <si>
    <t>Demontare  suruburilor de la fixarea reductorului de carcasa electropalanului</t>
  </si>
  <si>
    <t>Demontare prindere postament sau ansamblu MOTOR - Reductor  
Verificare conexiuni Motor 
demontat  Frana Electromagnetica 
Demontare roti mecanism translatie;                                                                 Montare roti mecanism translatie;                                                                          Probe de functionare.</t>
  </si>
  <si>
    <t xml:space="preserve">Demonatare tije 
demonatare Brate 
demonatre Bucse ghidare
demontare bolturi bucse ghidare </t>
  </si>
  <si>
    <t xml:space="preserve">Demonatere bolturi fixare bacuri 
Inlocuire Bacuri 
Fixare pe Falca cu bolturi si piulite </t>
  </si>
  <si>
    <t xml:space="preserve">Demonatere suruburi prindere fixare reductor pe postament  
demontare cuplaj elastic pe frana 
inlocuire reductor 
Fixare CeF 
reglare </t>
  </si>
  <si>
    <t>Pachet 1</t>
  </si>
  <si>
    <t>Pachetul 2</t>
  </si>
  <si>
    <t>Pachet 3</t>
  </si>
  <si>
    <t>MECANISM</t>
  </si>
  <si>
    <t xml:space="preserve">Cantitate </t>
  </si>
  <si>
    <t>3 buc</t>
  </si>
  <si>
    <t>5 buc</t>
  </si>
  <si>
    <t xml:space="preserve">Pod rulanta P2K -Bis 70tf X28m cu cleste brame tip Heppenstall 50tf </t>
  </si>
  <si>
    <t xml:space="preserve">Pod rulanta P2J  50/12,5 tfX28m cu Carlige Pod Mentenanta </t>
  </si>
  <si>
    <t xml:space="preserve">Pod rulanta P0I   70/12,5 tfX22m SUD  cu Carlige Pod Mentenanta </t>
  </si>
  <si>
    <t xml:space="preserve">Pod rulanta  P1I  32/8 tf X 22 m Pod Tehnologic </t>
  </si>
  <si>
    <t xml:space="preserve">Pod rulanta  P2I  100/32 tf X 22 m Pod Tehnologic </t>
  </si>
  <si>
    <t xml:space="preserve">Pod rulanta P5I 32 tfX20,75 m cu Carlige Pod Mentenanta </t>
  </si>
  <si>
    <t>3 electriceni</t>
  </si>
  <si>
    <t>1 electrician cu cunostinte automatizari si actionari</t>
  </si>
  <si>
    <t>1 cordonator formatie autorizat RSL-IR/Maistru</t>
  </si>
  <si>
    <t xml:space="preserve">2  MPR- grupa C si E </t>
  </si>
  <si>
    <t>11 lacatusi</t>
  </si>
  <si>
    <t xml:space="preserve">   Pod rulanta P0K 40t/10tf X28m cu Carlige Pod Mentenanta </t>
  </si>
  <si>
    <t xml:space="preserve"> Sarcina100/70 to                  </t>
  </si>
  <si>
    <t xml:space="preserve"> Sarcina100/70 to                </t>
  </si>
  <si>
    <t>Sarcina 100/80/70/50/40/32 to</t>
  </si>
  <si>
    <t xml:space="preserve">Carucior </t>
  </si>
  <si>
    <t>Carucior</t>
  </si>
  <si>
    <t>Roti rulare carucior</t>
  </si>
  <si>
    <t>Reductor mec.trans.carucior</t>
  </si>
  <si>
    <t>Frana mec.trans.carucior</t>
  </si>
  <si>
    <t>Cuplaj motor-red.mec.trans.carucior</t>
  </si>
  <si>
    <t>Role deviere,egalizare si traversa</t>
  </si>
  <si>
    <t>Reductor mec.sarcina</t>
  </si>
  <si>
    <t>Cuplaj red-tambur mec.ridicare-cob.</t>
  </si>
  <si>
    <t>Frane mec.ridicare-cob.</t>
  </si>
  <si>
    <t>CEFS motor-red.mec.ridicare-cob.</t>
  </si>
  <si>
    <t>Translatie pod</t>
  </si>
  <si>
    <t>Cuplaj motor-red.mec. translatie pod</t>
  </si>
  <si>
    <t>Frane mecanism translatie pod</t>
  </si>
  <si>
    <t>Reductoare mec. translatie pod</t>
  </si>
  <si>
    <t>Mecanisme transmisie mecanism translatie pod</t>
  </si>
  <si>
    <t>Cuplaj motor-reductor mecanism actionare cleste</t>
  </si>
  <si>
    <t>Frana mecanism actionare cleste</t>
  </si>
  <si>
    <t>Cleste brame</t>
  </si>
  <si>
    <t>Grinzi principale</t>
  </si>
  <si>
    <t xml:space="preserve">Grinzi de capat </t>
  </si>
  <si>
    <t xml:space="preserve">Pod rulant </t>
  </si>
  <si>
    <t>Sasiu carucior</t>
  </si>
  <si>
    <t>Cale de rulare pod</t>
  </si>
  <si>
    <t>Cale de rulare carucior</t>
  </si>
  <si>
    <t>Cale de rulare a podului</t>
  </si>
  <si>
    <t>Hala</t>
  </si>
  <si>
    <t>Panou rotire</t>
  </si>
  <si>
    <t>Panou inchidere/deschidere</t>
  </si>
  <si>
    <t>Limitatori  (elem.siguranta)</t>
  </si>
  <si>
    <t xml:space="preserve">Cabina </t>
  </si>
  <si>
    <t xml:space="preserve">Iluminat in cheson si pe 
grinzile podului </t>
  </si>
  <si>
    <t>Total ore lucrare</t>
  </si>
  <si>
    <t>Luni</t>
  </si>
  <si>
    <t>Total ore anual / pachet</t>
  </si>
  <si>
    <t>TOTAL ORE MECANIC</t>
  </si>
  <si>
    <t>TOTAL ORE ELECTRIC</t>
  </si>
  <si>
    <t>TOTAL</t>
  </si>
  <si>
    <t>TOTAL 80%</t>
  </si>
  <si>
    <t>L1</t>
  </si>
  <si>
    <t>L2</t>
  </si>
  <si>
    <t>Nr. Lucratori solicitati pe contract</t>
  </si>
  <si>
    <t>Total
 ore pachet lucrari</t>
  </si>
  <si>
    <t xml:space="preserve">Total ore anual pachete corective 20% </t>
  </si>
  <si>
    <t xml:space="preserve">Total ore anual pachete preventive 80% </t>
  </si>
  <si>
    <t xml:space="preserve">Total ore anual pachete 100% </t>
  </si>
  <si>
    <t>Total ore Anual</t>
  </si>
  <si>
    <t>C63</t>
  </si>
  <si>
    <t>C64</t>
  </si>
  <si>
    <t>C65</t>
  </si>
  <si>
    <t>C66</t>
  </si>
  <si>
    <t xml:space="preserve">LISTA ACTIVITATI PRIVIND CORECTIVE </t>
  </si>
  <si>
    <t>Inlocuire role cablu SARCINA</t>
  </si>
  <si>
    <t>TOTAL 20%</t>
  </si>
  <si>
    <t>TOTAL 100%</t>
  </si>
  <si>
    <t>C67</t>
  </si>
  <si>
    <t>C68</t>
  </si>
  <si>
    <t>C69</t>
  </si>
  <si>
    <t>C70</t>
  </si>
  <si>
    <t>LUCRARI CORECTIVE  POD RULANTE 
PODULUI RULANT PR: 0K / P2K- BIS / 1K BIS / 2K / P1A / P8D / P8D-BIS CU CLESTE + PR4I / P1J / P2J / P0I / P1I / P2I /P5I
ELECTROPALANELE: E1K / E2K / E3K/ E1A /E8D / E8D-BIS/ E1I /E2I /E5I</t>
  </si>
  <si>
    <t>Ungere - PODULUI RULANT  PR: 0K / 1A / 1K BIS / 2K / 8D /1K BIS CU CLESTE +PR4I / P1J / P2J / P0I / P1I / P2I /P5I
ELECTROPALANELE: E1K / E2K / E3K/ E1A /E8D / E8D-BIS/ E1I /E2I /E5I</t>
  </si>
  <si>
    <t xml:space="preserve">          LUCRARI PREVENTIVE  POD RULANTE Ungere 
 PR: 0K / 1A / 1K BIS / 2K / 8D /1K BIS CU CLESTE + PR0I / PR1I / PR2I / P1J / P2J / PR4I / PR5I
ELECTROPALANELE: E1K / E2K / E3K/ E1A /E8D / E8D-BIS/ E1I /E2I /E5I</t>
  </si>
  <si>
    <t xml:space="preserve">               LUCRARI CORECTIVE 
 PR: 0K / 1A / 1K BIS / 2K / 8D /1K BIS CU CLESTE + PR0I / PR1I / PR2I / P1J / P2J / PR4I / PR5I
ELECTROPALANELE: E1K / E2K / E3K/ E1A /E8D / E8D-BIS/ E1I /E2I /E5I</t>
  </si>
  <si>
    <t>L3</t>
  </si>
  <si>
    <t>L4</t>
  </si>
  <si>
    <t>L5</t>
  </si>
  <si>
    <t>L6</t>
  </si>
  <si>
    <t>L7</t>
  </si>
  <si>
    <t>L8</t>
  </si>
  <si>
    <t>L9</t>
  </si>
  <si>
    <t>L10</t>
  </si>
  <si>
    <t>L13</t>
  </si>
  <si>
    <t>L14</t>
  </si>
  <si>
    <t>L15</t>
  </si>
  <si>
    <t>L16</t>
  </si>
  <si>
    <t>L17</t>
  </si>
  <si>
    <t>L18</t>
  </si>
  <si>
    <t>L19</t>
  </si>
  <si>
    <t>L20</t>
  </si>
  <si>
    <t>L21</t>
  </si>
  <si>
    <t>L22</t>
  </si>
  <si>
    <t>L23</t>
  </si>
  <si>
    <t>L24</t>
  </si>
  <si>
    <t>L25</t>
  </si>
  <si>
    <t>L26</t>
  </si>
  <si>
    <t>L11</t>
  </si>
  <si>
    <t>L12</t>
  </si>
  <si>
    <t>Anual</t>
  </si>
  <si>
    <t>Verificare integritate motor
Verificare conexiuni motor 
Verificare limitare sarcina /suprasarcina 
Se verifica strangerea suruburilor de la cele doua carcase
Se verifica desface dopul de umplere si se completeaza cu ulei
Se va verifica vizual integritatea reductorului si se va urmari sa nu prezinte  fisuri, deformari sau scurgeri de ulei.
Se va verifica daca sunt zgomote suspecte
Se verifica strangerea suruburilor de la fixarea reductorului de carcasa electropalanului</t>
  </si>
  <si>
    <t>DISPOZITIV FIXARE CABLU PUNCT FIX</t>
  </si>
  <si>
    <t>Se verifica integritatea dispozitivului sa nu prezinte fisuri, deformari
Se verifica daca pana strangere si suruburile de fixare a clemelor sunt bine stranse
Se verifica daca a ramas o bucata de cablu suficient de mare in afara clemei
Se verifica daca fixarea dispozitivului de carcasa este stransa
Se verifica traversa sa nu fie deformata sau uzata</t>
  </si>
  <si>
    <t>TAMBUR CABLU TRACTIUNE</t>
  </si>
  <si>
    <t xml:space="preserve"> 
Se verifica tamburul sa nu prezinte fisuri, deformari si uzura a canalului de cablu
Se verifica functionarea circulara a tamburului sa fie lina si fara intreruperi
Se verifica strangerea clemelor de prindere a cablului pe tambur</t>
  </si>
  <si>
    <t>Se verifica starea cablului sa nu prezinte uzura, deformari, aplatizari, sarme rupte
Se verifica si se asigura ungerea cablului
Se verifica fixarea capetelor cablului si strangerea bridelor pe tambur</t>
  </si>
  <si>
    <t>MUFLA CU CARLIG</t>
  </si>
  <si>
    <t>Se verifica aparatoarea sa nu prezinte fisuri, deformari, suruburi lipsa sau slabite
Se verifica rolele sa nu prezinte fisuri, uzura la canalul pentru cablu, bandaj spart
Se verifica sa nu existe joc axial sau radial al rolelor fata de ax
Se verifica integritatea carligului sa nu prezinte fisuri, deformari, uzura la sa, bolt de prindere
Se verifica integritatea traversei sa nu prezinte fisuri, deformari, suruburi lipsa sau slabite la placa de fixare pe scut
Se verifica integritatea axului sa nu prezinte fisuri, deformari, suruburi lipsa sau slabite la sigurantele de fixare pe scut
Se verifica rulmentul de presiune si rulmentii rolelor, sa se roteasca usor, sa nu prezinte uzura si se greseaza cu unsoare consistenta
Se verifica strangerea piulitei de la fixarea carligului pe traversa si siguranta de blocare a acesteia
Se verifica integritatea dispozitivului de blocare a cablului in carlig (siguranta de la carlig) sa nu fie deformat, rupt sau lipsa
Se verifica elementele de prindere a cablului</t>
  </si>
  <si>
    <t>Verificare MOTOR prindere postament sau ansamblu MOTOR - Reductor  
Verificare conexiuni Motor 
Verificare  Frana Electromagnetica 
Se verifica bolturile de legatura ai peretilor sa nu prezinte deformari, bucse uzate sau piulite de strangere slabite
Se verifica jocul intre buza rotii de rulare si grinda principala sa nu fie mai mare de 2mm
Garnitura de frecare sa nu fie Uzata mai mult de 10% 3-5 mmm
Se verifica vizual sudurile sa nu prezinte fisuri
Se verifica vizual integritatea tampoanelor
Se verifica integritatea peretilor laterali ai caruciorului sa nu prezinte fisuri, deformari
Se va verifica vizual integritatea ansamblului si se va urmari sa nu prezinte fisuri, deformari sau scurgeri de ulei, dantura uzata
Se verifica suruburile ansamblului sa nu fie lipsa, forfecate sau slabite
Se verifica suruburile, de prindere a flansei reductorului de grinda de capat, sa nu fie lipsa, forfecate sau slabite
Se verifica transmiterea miscarii de la motor la pinionul de angrenare roata rulare, sa nu existe joc mai mare de 2mm
Se verifica prinderea reductorului de grinda de capat, sa nu fie suruburi lipsa, forfecate sau slabite</t>
  </si>
  <si>
    <t>ROTI DE RULARE ACTIONATE / LIBERE</t>
  </si>
  <si>
    <t>Se verifica integritatea rotilor sa nu prezinte fisuri, deformari, uzura bandaj &gt; 5%
Se verifica coroana dintata a rotii actionate sa nu prezinte uzura la dantura, suruburi lipsa sau slabite
Se verifica rulmentii rotilor, sa nu prezinte uzura si se completeaza cu unsoare consistenta
Se verifica arborii rotilor de rulare sa nu prezinte fisuri, deformari si a jocurilor axiale
Se verifica sigurantele de la arborii rotilor de rulare sa nu fie deformate, sa nu aiba suruburi lipsa sau desfacute</t>
  </si>
  <si>
    <t xml:space="preserve">Verificare aparataj electric sarcina si translatie 
Curatat si suflat aparataj electric 
Verificat etansietate usa panou /integritate prindere
Verificat cabluri electrice comanda si forta </t>
  </si>
  <si>
    <t>Frecventa
semestriala</t>
  </si>
  <si>
    <t>Pachet</t>
  </si>
  <si>
    <t xml:space="preserve">          LUCRARI PREVENTIVE  
ELECTROPALANELE: E1K / E2K / E3K/ E1A /E8D / E8D-BIS/ E1I /E2I /E5I</t>
  </si>
  <si>
    <t>Total ore anual / pachetn (Ron)</t>
  </si>
  <si>
    <t>LUCRARI PREVENTIVE ELECTROPALANELE: E1K / E2K / E3K/ E1A /E8D / E8D-BIS/ E1I /E2I /E5I</t>
  </si>
  <si>
    <t xml:space="preserve">Semestrial </t>
  </si>
  <si>
    <t xml:space="preserve">Revizie tehnica - PODULUI RULANT PR: 0K / P2K- BIS / 1K BIS / 2K / P1A / P8D / P8D-BIS CU CLESTE + PR4I / P1J / P2J / P0I / P1I / P2I /P5I
</t>
  </si>
  <si>
    <t>NR lucrare</t>
  </si>
  <si>
    <t xml:space="preserve"> MECANISM + SARCINA RIDICARE-COBORARE</t>
  </si>
  <si>
    <t xml:space="preserve">Pachet 
1 electric Mecanic </t>
  </si>
  <si>
    <t xml:space="preserve">6 buc </t>
  </si>
  <si>
    <t>2 buc</t>
  </si>
  <si>
    <t>6 buc</t>
  </si>
  <si>
    <t xml:space="preserve"> Sarcina100 to                  </t>
  </si>
  <si>
    <t xml:space="preserve"> Sarcina100 to                 </t>
  </si>
  <si>
    <t xml:space="preserve"> Sarcina100 to                   </t>
  </si>
  <si>
    <t xml:space="preserve">Tambur cablu- mec.sarcina </t>
  </si>
  <si>
    <t xml:space="preserve"> Sarcina100 to             </t>
  </si>
  <si>
    <t>Cablu sarcina si mec</t>
  </si>
  <si>
    <t>Sarcina 100/70</t>
  </si>
  <si>
    <t xml:space="preserve">5 buc </t>
  </si>
  <si>
    <t xml:space="preserve">3 buc </t>
  </si>
  <si>
    <t xml:space="preserve">2 buc </t>
  </si>
  <si>
    <t>Cleste brame 40 /50/80</t>
  </si>
  <si>
    <t xml:space="preserve">Revizie tehnica - PODULUI RULANT PR: P2K- BIS / 1K BIS / 2K / P1A / P8D / P8D-BIS CU CLESTE
</t>
  </si>
  <si>
    <t xml:space="preserve">Revizie tehnica - PODULUI RULANT PR: 0K / PR4I / P1J / P2J / P0I / P1I / P2I /P5I
</t>
  </si>
  <si>
    <t xml:space="preserve"> Sarcina 100/80/70/50/40/32 to                  </t>
  </si>
  <si>
    <t xml:space="preserve"> Sarcina 100/80/70/50/40/32 to         </t>
  </si>
  <si>
    <t xml:space="preserve"> Sarcina 100/80/70/50/40/32 to             </t>
  </si>
  <si>
    <t>Tambur cablu- mec.sarcina</t>
  </si>
  <si>
    <t xml:space="preserve"> Sarcina 100/80/70/50/40/32 to     </t>
  </si>
  <si>
    <t xml:space="preserve"> Sarcina 100/80/70/50/40/32 to               </t>
  </si>
  <si>
    <t xml:space="preserve"> Sarcina 100/80/70/50/40/32 to  </t>
  </si>
  <si>
    <t>Carucior  100/80/70/50/40/32 to</t>
  </si>
  <si>
    <t>12 buc</t>
  </si>
  <si>
    <t>Revizie tehnica - PODULUI RULANT  PR4I / P1J / P2J / P0I / P1I / P2I /P5I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</si>
</sst>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Red]#,##0.00"/>
    <numFmt numFmtId="179" formatCode="0.0;[Red]0.0"/>
  </numFmts>
  <fonts count="73">
    <font>
      <sz val="10"/>
      <name val="Arial"/>
      <family val="0"/>
    </font>
    <font>
      <sz val="11"/>
      <color indexed="8"/>
      <name val="Calibri"/>
      <family val="2"/>
    </font>
    <font>
      <b/>
      <sz val="10"/>
      <name val="Arial"/>
      <family val="2"/>
    </font>
    <font>
      <sz val="8"/>
      <name val="Arial"/>
      <family val="2"/>
    </font>
    <font>
      <u val="single"/>
      <sz val="10"/>
      <color indexed="12"/>
      <name val="Arial"/>
      <family val="2"/>
    </font>
    <font>
      <u val="single"/>
      <sz val="10"/>
      <color indexed="36"/>
      <name val="Arial"/>
      <family val="2"/>
    </font>
    <font>
      <sz val="9"/>
      <name val="Arial"/>
      <family val="2"/>
    </font>
    <font>
      <sz val="12"/>
      <name val="Arial"/>
      <family val="2"/>
    </font>
    <font>
      <b/>
      <sz val="12"/>
      <name val="Arial"/>
      <family val="2"/>
    </font>
    <font>
      <b/>
      <sz val="16"/>
      <name val="Arial"/>
      <family val="2"/>
    </font>
    <font>
      <sz val="11"/>
      <name val="Arial"/>
      <family val="2"/>
    </font>
    <font>
      <b/>
      <sz val="14"/>
      <name val="Arial"/>
      <family val="2"/>
    </font>
    <font>
      <sz val="9"/>
      <name val="Tahoma"/>
      <family val="2"/>
    </font>
    <font>
      <b/>
      <sz val="9"/>
      <name val="Tahoma"/>
      <family val="2"/>
    </font>
    <font>
      <sz val="16"/>
      <name val="Arial"/>
      <family val="2"/>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Calibri"/>
      <family val="2"/>
    </font>
    <font>
      <b/>
      <sz val="12"/>
      <color indexed="8"/>
      <name val="Calibri"/>
      <family val="2"/>
    </font>
    <font>
      <b/>
      <sz val="12"/>
      <color indexed="10"/>
      <name val="Arial"/>
      <family val="2"/>
    </font>
    <font>
      <sz val="11"/>
      <color indexed="8"/>
      <name val="Arial"/>
      <family val="2"/>
    </font>
    <font>
      <sz val="12"/>
      <color indexed="8"/>
      <name val="Arial"/>
      <family val="2"/>
    </font>
    <font>
      <b/>
      <sz val="12"/>
      <color indexed="8"/>
      <name val="Arial"/>
      <family val="2"/>
    </font>
    <font>
      <b/>
      <sz val="10"/>
      <color indexed="8"/>
      <name val="Arial"/>
      <family val="2"/>
    </font>
    <font>
      <sz val="12"/>
      <color indexed="10"/>
      <name val="Arial"/>
      <family val="2"/>
    </font>
    <font>
      <b/>
      <sz val="14"/>
      <color indexed="10"/>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4"/>
      <color theme="1"/>
      <name val="Calibri"/>
      <family val="2"/>
    </font>
    <font>
      <b/>
      <sz val="12"/>
      <color theme="1"/>
      <name val="Calibri"/>
      <family val="2"/>
    </font>
    <font>
      <sz val="10"/>
      <color rgb="FF000000"/>
      <name val="Arial"/>
      <family val="2"/>
    </font>
    <font>
      <b/>
      <sz val="12"/>
      <color rgb="FFFF0000"/>
      <name val="Arial"/>
      <family val="2"/>
    </font>
    <font>
      <sz val="11"/>
      <color rgb="FF000000"/>
      <name val="Arial"/>
      <family val="2"/>
    </font>
    <font>
      <sz val="12"/>
      <color theme="1"/>
      <name val="Arial"/>
      <family val="2"/>
    </font>
    <font>
      <b/>
      <sz val="12"/>
      <color theme="1"/>
      <name val="Arial"/>
      <family val="2"/>
    </font>
    <font>
      <b/>
      <sz val="10"/>
      <color theme="1"/>
      <name val="Arial"/>
      <family val="2"/>
    </font>
    <font>
      <sz val="12"/>
      <color rgb="FFFF0000"/>
      <name val="Arial"/>
      <family val="2"/>
    </font>
    <font>
      <b/>
      <sz val="14"/>
      <color rgb="FFFF0000"/>
      <name val="Arial"/>
      <family val="2"/>
    </font>
    <font>
      <sz val="8"/>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medium"/>
      <right style="medium"/>
      <top style="medium"/>
      <bottom>
        <color indexed="63"/>
      </bottom>
    </border>
    <border>
      <left style="thin"/>
      <right style="thin"/>
      <top style="medium"/>
      <bottom style="medium"/>
    </border>
    <border>
      <left>
        <color indexed="63"/>
      </left>
      <right style="medium"/>
      <top style="medium"/>
      <bottom>
        <color indexed="63"/>
      </bottom>
    </border>
    <border>
      <left style="thin"/>
      <right style="thin"/>
      <top style="thin"/>
      <bottom style="thin"/>
    </border>
    <border>
      <left style="medium"/>
      <right style="medium"/>
      <top style="medium"/>
      <bottom style="medium"/>
    </border>
    <border>
      <left style="thin"/>
      <right style="thin"/>
      <top>
        <color indexed="63"/>
      </top>
      <bottom>
        <color indexed="63"/>
      </bottom>
    </border>
    <border>
      <left style="thin"/>
      <right style="medium"/>
      <top style="medium"/>
      <bottom style="medium"/>
    </border>
    <border>
      <left style="medium"/>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medium"/>
      <bottom style="medium"/>
    </border>
    <border>
      <left style="thin"/>
      <right style="thin"/>
      <top>
        <color indexed="63"/>
      </top>
      <bottom style="thin"/>
    </border>
    <border>
      <left style="medium"/>
      <right style="thin"/>
      <top style="thin"/>
      <bottom>
        <color indexed="63"/>
      </bottom>
    </border>
    <border>
      <left style="medium"/>
      <right style="thin"/>
      <top style="medium"/>
      <bottom style="thin"/>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color indexed="63"/>
      </right>
      <top style="medium"/>
      <bottom>
        <color indexed="63"/>
      </bottom>
    </border>
    <border>
      <left style="thin"/>
      <right style="medium"/>
      <top>
        <color indexed="63"/>
      </top>
      <bottom>
        <color indexed="63"/>
      </bottom>
    </border>
    <border>
      <left>
        <color indexed="63"/>
      </left>
      <right style="medium"/>
      <top style="medium"/>
      <bottom style="medium"/>
    </border>
    <border>
      <left style="thin"/>
      <right/>
      <top style="medium"/>
      <bottom style="medium"/>
    </border>
    <border>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bottom/>
    </border>
    <border>
      <left style="medium"/>
      <right/>
      <top/>
      <bottom style="mediu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color indexed="63"/>
      </left>
      <right style="thin"/>
      <top>
        <color indexed="63"/>
      </top>
      <bottom style="thin"/>
    </border>
    <border>
      <left>
        <color indexed="63"/>
      </left>
      <right style="thin"/>
      <top style="thin"/>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52">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wrapText="1"/>
    </xf>
    <xf numFmtId="0" fontId="0"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Border="1" applyAlignment="1">
      <alignment horizontal="center" vertical="center"/>
    </xf>
    <xf numFmtId="0" fontId="0" fillId="0" borderId="12" xfId="0" applyFont="1" applyBorder="1" applyAlignment="1">
      <alignment wrapText="1"/>
    </xf>
    <xf numFmtId="0" fontId="0" fillId="0" borderId="12" xfId="0" applyFont="1" applyBorder="1" applyAlignment="1">
      <alignment horizontal="left" vertical="center" wrapText="1"/>
    </xf>
    <xf numFmtId="0" fontId="0" fillId="33" borderId="12" xfId="0" applyFont="1" applyFill="1" applyBorder="1" applyAlignment="1">
      <alignment horizontal="center" vertical="center"/>
    </xf>
    <xf numFmtId="0" fontId="0" fillId="0" borderId="0" xfId="0" applyAlignment="1">
      <alignment vertical="center" wrapText="1"/>
    </xf>
    <xf numFmtId="2" fontId="0" fillId="0" borderId="0" xfId="0" applyNumberFormat="1" applyAlignment="1">
      <alignment/>
    </xf>
    <xf numFmtId="0" fontId="0" fillId="0" borderId="0" xfId="0" applyFont="1" applyAlignment="1">
      <alignment/>
    </xf>
    <xf numFmtId="0" fontId="7" fillId="0" borderId="14" xfId="0" applyFont="1" applyBorder="1" applyAlignment="1">
      <alignment horizontal="center" vertical="center"/>
    </xf>
    <xf numFmtId="0" fontId="7" fillId="0" borderId="14" xfId="0" applyFont="1" applyBorder="1" applyAlignment="1">
      <alignment/>
    </xf>
    <xf numFmtId="0" fontId="8" fillId="0" borderId="14" xfId="0" applyFont="1" applyBorder="1" applyAlignment="1">
      <alignment horizontal="right"/>
    </xf>
    <xf numFmtId="0" fontId="2" fillId="0" borderId="0" xfId="0" applyFont="1" applyAlignment="1">
      <alignment/>
    </xf>
    <xf numFmtId="0" fontId="0" fillId="0" borderId="0" xfId="0" applyAlignment="1">
      <alignment horizontal="right"/>
    </xf>
    <xf numFmtId="0" fontId="14" fillId="0" borderId="0" xfId="0" applyFont="1" applyAlignment="1">
      <alignment/>
    </xf>
    <xf numFmtId="0" fontId="9" fillId="0" borderId="15" xfId="0" applyFont="1" applyBorder="1" applyAlignment="1">
      <alignment/>
    </xf>
    <xf numFmtId="0" fontId="0" fillId="0" borderId="14" xfId="0" applyFont="1" applyBorder="1" applyAlignment="1">
      <alignment horizontal="center" vertical="center" wrapText="1"/>
    </xf>
    <xf numFmtId="0" fontId="0" fillId="0" borderId="0" xfId="0" applyAlignment="1">
      <alignment horizontal="center" vertical="center"/>
    </xf>
    <xf numFmtId="0" fontId="0" fillId="0" borderId="14" xfId="0" applyFont="1" applyBorder="1" applyAlignment="1">
      <alignment horizontal="center" vertical="center"/>
    </xf>
    <xf numFmtId="0" fontId="0" fillId="0" borderId="14" xfId="0" applyBorder="1" applyAlignment="1">
      <alignment horizontal="center" vertical="center" wrapText="1"/>
    </xf>
    <xf numFmtId="0" fontId="0" fillId="0" borderId="14"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Font="1" applyBorder="1" applyAlignment="1">
      <alignment horizontal="left" vertical="top" wrapText="1"/>
    </xf>
    <xf numFmtId="0" fontId="0" fillId="0" borderId="12" xfId="0" applyFont="1" applyBorder="1" applyAlignment="1">
      <alignment horizontal="left" wrapText="1"/>
    </xf>
    <xf numFmtId="0" fontId="7" fillId="34" borderId="14"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4" xfId="0" applyFont="1" applyFill="1" applyBorder="1" applyAlignment="1">
      <alignment horizontal="center" vertical="center"/>
    </xf>
    <xf numFmtId="0" fontId="0" fillId="0" borderId="0" xfId="0" applyAlignment="1">
      <alignment/>
    </xf>
    <xf numFmtId="0" fontId="6" fillId="0" borderId="14" xfId="0" applyFont="1" applyBorder="1" applyAlignment="1">
      <alignment vertical="top" wrapText="1"/>
    </xf>
    <xf numFmtId="0" fontId="0" fillId="0" borderId="14" xfId="0" applyBorder="1" applyAlignment="1">
      <alignment horizontal="center" vertical="center"/>
    </xf>
    <xf numFmtId="0" fontId="60" fillId="0" borderId="14" xfId="0" applyFont="1" applyBorder="1" applyAlignment="1">
      <alignment horizontal="center" vertical="center" wrapText="1"/>
    </xf>
    <xf numFmtId="0" fontId="60" fillId="0" borderId="14" xfId="0" applyFont="1" applyFill="1" applyBorder="1" applyAlignment="1">
      <alignment horizontal="center" vertical="center" wrapText="1"/>
    </xf>
    <xf numFmtId="0" fontId="11" fillId="0" borderId="17" xfId="0" applyFont="1" applyBorder="1" applyAlignment="1">
      <alignment horizontal="center" vertical="center"/>
    </xf>
    <xf numFmtId="0" fontId="9" fillId="0" borderId="0" xfId="0" applyFont="1" applyAlignment="1">
      <alignment horizontal="center" vertical="center"/>
    </xf>
    <xf numFmtId="0" fontId="0" fillId="35"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14" xfId="0" applyFont="1" applyBorder="1" applyAlignment="1">
      <alignment vertical="center" wrapText="1"/>
    </xf>
    <xf numFmtId="0" fontId="0" fillId="34" borderId="20" xfId="0" applyFont="1" applyFill="1" applyBorder="1" applyAlignment="1">
      <alignment horizontal="center" vertical="center" wrapText="1"/>
    </xf>
    <xf numFmtId="0" fontId="0" fillId="34" borderId="14" xfId="0" applyFont="1" applyFill="1" applyBorder="1" applyAlignment="1">
      <alignment horizontal="center" vertical="center" wrapText="1"/>
    </xf>
    <xf numFmtId="2"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0" fontId="0" fillId="34"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9" fillId="0" borderId="0" xfId="0" applyFont="1" applyBorder="1" applyAlignment="1">
      <alignment/>
    </xf>
    <xf numFmtId="0" fontId="0" fillId="0" borderId="14" xfId="0" applyFont="1" applyBorder="1" applyAlignment="1">
      <alignment horizontal="left" vertical="center" wrapText="1"/>
    </xf>
    <xf numFmtId="0" fontId="0" fillId="0" borderId="19" xfId="0" applyFont="1" applyBorder="1" applyAlignment="1">
      <alignment horizontal="left" vertical="center" wrapText="1"/>
    </xf>
    <xf numFmtId="2" fontId="0" fillId="0" borderId="20" xfId="0" applyNumberFormat="1" applyFont="1" applyBorder="1" applyAlignment="1">
      <alignment horizontal="center" vertical="center" wrapText="1"/>
    </xf>
    <xf numFmtId="1" fontId="0" fillId="0" borderId="0" xfId="0" applyNumberFormat="1" applyAlignment="1">
      <alignment/>
    </xf>
    <xf numFmtId="0" fontId="0" fillId="0" borderId="14" xfId="0" applyFont="1" applyBorder="1" applyAlignment="1">
      <alignment horizontal="left" wrapText="1"/>
    </xf>
    <xf numFmtId="0" fontId="0" fillId="0" borderId="20" xfId="0" applyFont="1" applyBorder="1" applyAlignment="1">
      <alignment horizontal="left" vertical="center" wrapText="1"/>
    </xf>
    <xf numFmtId="0" fontId="0" fillId="0" borderId="21" xfId="0" applyFont="1"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34" borderId="14" xfId="0" applyFont="1" applyFill="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left" wrapText="1"/>
    </xf>
    <xf numFmtId="0" fontId="0" fillId="0" borderId="19" xfId="0" applyBorder="1" applyAlignment="1">
      <alignment horizontal="center" vertical="center" wrapText="1"/>
    </xf>
    <xf numFmtId="0" fontId="0" fillId="34" borderId="19" xfId="0" applyFont="1" applyFill="1" applyBorder="1" applyAlignment="1">
      <alignment horizontal="center" vertical="center"/>
    </xf>
    <xf numFmtId="0" fontId="0" fillId="36" borderId="16" xfId="0" applyFont="1" applyFill="1" applyBorder="1" applyAlignment="1">
      <alignment horizontal="center" vertical="center" wrapText="1"/>
    </xf>
    <xf numFmtId="2" fontId="0" fillId="36" borderId="16" xfId="0" applyNumberFormat="1" applyFont="1" applyFill="1" applyBorder="1" applyAlignment="1">
      <alignment horizontal="center" vertical="center" wrapText="1"/>
    </xf>
    <xf numFmtId="0" fontId="0" fillId="0" borderId="14" xfId="0" applyFont="1" applyBorder="1" applyAlignment="1">
      <alignment wrapText="1"/>
    </xf>
    <xf numFmtId="0" fontId="0" fillId="0" borderId="14" xfId="0" applyFont="1" applyFill="1" applyBorder="1" applyAlignment="1">
      <alignment wrapText="1"/>
    </xf>
    <xf numFmtId="0" fontId="0" fillId="0" borderId="14" xfId="0" applyFont="1" applyFill="1" applyBorder="1" applyAlignment="1">
      <alignment horizontal="center" vertical="center"/>
    </xf>
    <xf numFmtId="0" fontId="0" fillId="0" borderId="0" xfId="0" applyBorder="1" applyAlignment="1">
      <alignment/>
    </xf>
    <xf numFmtId="0" fontId="0" fillId="0" borderId="0" xfId="0" applyBorder="1" applyAlignment="1">
      <alignment wrapText="1"/>
    </xf>
    <xf numFmtId="2" fontId="0" fillId="0" borderId="0" xfId="0" applyNumberFormat="1" applyBorder="1" applyAlignment="1">
      <alignment/>
    </xf>
    <xf numFmtId="1" fontId="0" fillId="0" borderId="0" xfId="0" applyNumberFormat="1" applyBorder="1" applyAlignment="1">
      <alignment/>
    </xf>
    <xf numFmtId="0" fontId="0" fillId="37" borderId="18" xfId="0" applyFont="1" applyFill="1" applyBorder="1" applyAlignment="1">
      <alignment horizontal="center"/>
    </xf>
    <xf numFmtId="0" fontId="58" fillId="0" borderId="0" xfId="0" applyFont="1" applyAlignment="1">
      <alignment/>
    </xf>
    <xf numFmtId="0" fontId="61" fillId="0" borderId="0" xfId="0" applyFont="1" applyAlignment="1">
      <alignment/>
    </xf>
    <xf numFmtId="0" fontId="62" fillId="0" borderId="0" xfId="0" applyFont="1" applyAlignment="1">
      <alignment/>
    </xf>
    <xf numFmtId="0" fontId="0" fillId="35" borderId="22" xfId="0" applyFont="1" applyFill="1" applyBorder="1" applyAlignment="1">
      <alignment horizontal="center" vertical="center" wrapText="1"/>
    </xf>
    <xf numFmtId="0" fontId="43" fillId="0" borderId="0" xfId="0" applyFont="1" applyAlignment="1">
      <alignment/>
    </xf>
    <xf numFmtId="0" fontId="0" fillId="34" borderId="14" xfId="0" applyFont="1" applyFill="1" applyBorder="1" applyAlignment="1">
      <alignment wrapText="1"/>
    </xf>
    <xf numFmtId="0" fontId="63" fillId="0" borderId="19" xfId="0" applyFont="1" applyBorder="1" applyAlignment="1">
      <alignment horizontal="left" wrapText="1"/>
    </xf>
    <xf numFmtId="0" fontId="7" fillId="0" borderId="23" xfId="0" applyFont="1" applyBorder="1" applyAlignment="1">
      <alignment horizontal="center" vertical="center"/>
    </xf>
    <xf numFmtId="0" fontId="7" fillId="0" borderId="23" xfId="0" applyFont="1" applyBorder="1" applyAlignment="1">
      <alignment horizontal="center"/>
    </xf>
    <xf numFmtId="0" fontId="8" fillId="0" borderId="23" xfId="0" applyFont="1" applyBorder="1" applyAlignment="1">
      <alignment horizontal="right"/>
    </xf>
    <xf numFmtId="9" fontId="9" fillId="0" borderId="0" xfId="0" applyNumberFormat="1" applyFont="1" applyAlignment="1">
      <alignment/>
    </xf>
    <xf numFmtId="0" fontId="0" fillId="35" borderId="24"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0" fillId="0" borderId="21" xfId="0" applyFont="1" applyBorder="1" applyAlignment="1">
      <alignment horizontal="left" vertical="top" wrapText="1"/>
    </xf>
    <xf numFmtId="0" fontId="0" fillId="35" borderId="14" xfId="0" applyFont="1" applyFill="1" applyBorder="1" applyAlignment="1">
      <alignment horizontal="center" vertical="center" wrapText="1"/>
    </xf>
    <xf numFmtId="177" fontId="8" fillId="33" borderId="21" xfId="0" applyNumberFormat="1" applyFont="1" applyFill="1" applyBorder="1" applyAlignment="1">
      <alignment horizontal="right"/>
    </xf>
    <xf numFmtId="1" fontId="8" fillId="33" borderId="21" xfId="0" applyNumberFormat="1" applyFont="1" applyFill="1" applyBorder="1" applyAlignment="1">
      <alignment horizontal="center" vertical="center"/>
    </xf>
    <xf numFmtId="0" fontId="0" fillId="0" borderId="21" xfId="0" applyFont="1" applyBorder="1" applyAlignment="1">
      <alignment horizontal="left" vertical="center" wrapText="1"/>
    </xf>
    <xf numFmtId="2" fontId="0" fillId="0" borderId="0" xfId="0" applyNumberFormat="1" applyAlignment="1">
      <alignment horizontal="center"/>
    </xf>
    <xf numFmtId="1" fontId="15" fillId="0" borderId="0" xfId="0" applyNumberFormat="1" applyFont="1" applyAlignment="1">
      <alignment horizontal="center"/>
    </xf>
    <xf numFmtId="0" fontId="64" fillId="0" borderId="23" xfId="0" applyFont="1" applyBorder="1" applyAlignment="1">
      <alignment horizontal="right" vertical="center"/>
    </xf>
    <xf numFmtId="2" fontId="0" fillId="0" borderId="19" xfId="0" applyNumberFormat="1" applyFont="1" applyBorder="1" applyAlignment="1">
      <alignment horizontal="center" vertical="center" wrapText="1"/>
    </xf>
    <xf numFmtId="0" fontId="0" fillId="36" borderId="0" xfId="0" applyFont="1" applyFill="1" applyBorder="1" applyAlignment="1">
      <alignment horizontal="center" vertical="center" wrapText="1"/>
    </xf>
    <xf numFmtId="0" fontId="0" fillId="0" borderId="0" xfId="0" applyFont="1" applyAlignment="1">
      <alignment wrapText="1"/>
    </xf>
    <xf numFmtId="0" fontId="65" fillId="0" borderId="0" xfId="0" applyFont="1" applyAlignment="1">
      <alignment horizontal="left" wrapText="1" readingOrder="1"/>
    </xf>
    <xf numFmtId="0" fontId="65" fillId="0" borderId="0" xfId="0" applyFont="1" applyAlignment="1">
      <alignment horizontal="left" indent="1" readingOrder="1"/>
    </xf>
    <xf numFmtId="0" fontId="66" fillId="0" borderId="0" xfId="0" applyFont="1" applyAlignment="1">
      <alignment/>
    </xf>
    <xf numFmtId="0" fontId="67" fillId="0" borderId="0" xfId="0" applyFont="1" applyAlignment="1">
      <alignment/>
    </xf>
    <xf numFmtId="177" fontId="67" fillId="0" borderId="0" xfId="0" applyNumberFormat="1" applyFont="1" applyAlignment="1">
      <alignment/>
    </xf>
    <xf numFmtId="0" fontId="0" fillId="37" borderId="25" xfId="0" applyFont="1" applyFill="1" applyBorder="1" applyAlignment="1">
      <alignment horizontal="center" vertical="center" wrapText="1"/>
    </xf>
    <xf numFmtId="1" fontId="0" fillId="0" borderId="26" xfId="0" applyNumberFormat="1" applyFont="1" applyBorder="1" applyAlignment="1">
      <alignment horizontal="center" vertical="center" wrapText="1"/>
    </xf>
    <xf numFmtId="0" fontId="0" fillId="37" borderId="18" xfId="0" applyFont="1" applyFill="1" applyBorder="1" applyAlignment="1">
      <alignment horizontal="center" vertical="center" wrapText="1"/>
    </xf>
    <xf numFmtId="1" fontId="0" fillId="0" borderId="27" xfId="0" applyNumberFormat="1" applyFont="1" applyBorder="1" applyAlignment="1">
      <alignment horizontal="center" vertical="center" wrapText="1"/>
    </xf>
    <xf numFmtId="1" fontId="0" fillId="0" borderId="28" xfId="0" applyNumberFormat="1" applyFont="1" applyBorder="1" applyAlignment="1">
      <alignment horizontal="center" vertical="center" wrapText="1"/>
    </xf>
    <xf numFmtId="0" fontId="0" fillId="36" borderId="0" xfId="0" applyFont="1" applyFill="1" applyAlignment="1">
      <alignment/>
    </xf>
    <xf numFmtId="0" fontId="10" fillId="34" borderId="20" xfId="0" applyFont="1" applyFill="1" applyBorder="1" applyAlignment="1">
      <alignment horizontal="center" vertical="center"/>
    </xf>
    <xf numFmtId="0" fontId="10" fillId="34" borderId="14" xfId="0" applyFont="1" applyFill="1" applyBorder="1" applyAlignment="1">
      <alignment horizontal="center" vertical="center"/>
    </xf>
    <xf numFmtId="0" fontId="0" fillId="0" borderId="29" xfId="0" applyFont="1" applyBorder="1" applyAlignment="1">
      <alignment horizontal="center" vertical="center" wrapText="1"/>
    </xf>
    <xf numFmtId="1" fontId="0" fillId="33" borderId="20" xfId="0" applyNumberFormat="1" applyFont="1" applyFill="1" applyBorder="1" applyAlignment="1">
      <alignment horizontal="center" vertical="center" wrapText="1"/>
    </xf>
    <xf numFmtId="1" fontId="0" fillId="33" borderId="14" xfId="0" applyNumberFormat="1" applyFont="1" applyFill="1" applyBorder="1" applyAlignment="1">
      <alignment horizontal="center" vertical="center" wrapText="1"/>
    </xf>
    <xf numFmtId="1" fontId="0" fillId="33" borderId="19" xfId="0" applyNumberFormat="1" applyFont="1" applyFill="1" applyBorder="1" applyAlignment="1">
      <alignment horizontal="center" vertical="center" wrapText="1"/>
    </xf>
    <xf numFmtId="2" fontId="0" fillId="36" borderId="29" xfId="0" applyNumberFormat="1" applyFont="1" applyFill="1" applyBorder="1" applyAlignment="1">
      <alignment vertical="center" wrapText="1"/>
    </xf>
    <xf numFmtId="2" fontId="0" fillId="36" borderId="0" xfId="0" applyNumberFormat="1" applyFont="1" applyFill="1" applyBorder="1" applyAlignment="1">
      <alignment vertical="center" wrapText="1"/>
    </xf>
    <xf numFmtId="0" fontId="0" fillId="0" borderId="19" xfId="0" applyFont="1" applyBorder="1" applyAlignment="1">
      <alignment vertical="center" wrapText="1"/>
    </xf>
    <xf numFmtId="1" fontId="0" fillId="36" borderId="30" xfId="0" applyNumberFormat="1" applyFont="1" applyFill="1" applyBorder="1" applyAlignment="1">
      <alignment horizontal="center" vertical="center" wrapText="1"/>
    </xf>
    <xf numFmtId="0" fontId="8" fillId="0" borderId="0" xfId="0" applyFont="1" applyAlignment="1">
      <alignment horizontal="center"/>
    </xf>
    <xf numFmtId="1" fontId="8" fillId="0" borderId="0" xfId="0" applyNumberFormat="1" applyFont="1" applyAlignment="1">
      <alignment horizontal="center"/>
    </xf>
    <xf numFmtId="2" fontId="8" fillId="0" borderId="0" xfId="0" applyNumberFormat="1" applyFont="1" applyAlignment="1">
      <alignment horizontal="center"/>
    </xf>
    <xf numFmtId="3" fontId="0" fillId="0" borderId="0" xfId="0" applyNumberFormat="1" applyAlignment="1">
      <alignment/>
    </xf>
    <xf numFmtId="0" fontId="2" fillId="0" borderId="0" xfId="0" applyFont="1" applyAlignment="1">
      <alignment vertical="center"/>
    </xf>
    <xf numFmtId="0" fontId="2" fillId="0" borderId="22" xfId="0" applyFont="1" applyBorder="1" applyAlignment="1">
      <alignment horizontal="center" vertical="center" wrapText="1"/>
    </xf>
    <xf numFmtId="0" fontId="0" fillId="0" borderId="0" xfId="0" applyFont="1" applyBorder="1" applyAlignment="1">
      <alignment horizontal="center"/>
    </xf>
    <xf numFmtId="1" fontId="8" fillId="33" borderId="31" xfId="0" applyNumberFormat="1" applyFont="1" applyFill="1" applyBorder="1" applyAlignment="1">
      <alignment horizontal="center"/>
    </xf>
    <xf numFmtId="0" fontId="0" fillId="0" borderId="15" xfId="0" applyFont="1" applyBorder="1" applyAlignment="1">
      <alignment horizontal="center"/>
    </xf>
    <xf numFmtId="0" fontId="68" fillId="38" borderId="14"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2" xfId="0"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32" xfId="0" applyBorder="1" applyAlignment="1">
      <alignment horizontal="center" vertical="center" wrapText="1"/>
    </xf>
    <xf numFmtId="0" fontId="0" fillId="0" borderId="17" xfId="0" applyFont="1" applyBorder="1" applyAlignment="1">
      <alignment horizontal="center" vertical="center" wrapText="1"/>
    </xf>
    <xf numFmtId="1" fontId="8" fillId="33" borderId="14" xfId="0" applyNumberFormat="1" applyFont="1" applyFill="1" applyBorder="1" applyAlignment="1">
      <alignment/>
    </xf>
    <xf numFmtId="3" fontId="8" fillId="0" borderId="23" xfId="0" applyNumberFormat="1" applyFont="1" applyBorder="1" applyAlignment="1">
      <alignment horizontal="right"/>
    </xf>
    <xf numFmtId="0" fontId="69" fillId="33" borderId="21" xfId="0" applyFont="1" applyFill="1" applyBorder="1" applyAlignment="1">
      <alignment horizontal="center" vertical="center"/>
    </xf>
    <xf numFmtId="0" fontId="69" fillId="33" borderId="21" xfId="0" applyFont="1" applyFill="1" applyBorder="1" applyAlignment="1">
      <alignment/>
    </xf>
    <xf numFmtId="1" fontId="64" fillId="33" borderId="21" xfId="0" applyNumberFormat="1" applyFont="1" applyFill="1" applyBorder="1" applyAlignment="1">
      <alignment horizontal="center" vertical="center"/>
    </xf>
    <xf numFmtId="0" fontId="14" fillId="0" borderId="34" xfId="0" applyFont="1" applyBorder="1" applyAlignment="1">
      <alignment/>
    </xf>
    <xf numFmtId="0" fontId="14" fillId="0" borderId="35" xfId="0" applyFont="1" applyBorder="1" applyAlignment="1">
      <alignment/>
    </xf>
    <xf numFmtId="0" fontId="9" fillId="0" borderId="35" xfId="0" applyFont="1" applyBorder="1" applyAlignment="1">
      <alignment/>
    </xf>
    <xf numFmtId="1" fontId="8" fillId="0" borderId="14" xfId="0" applyNumberFormat="1" applyFont="1" applyBorder="1" applyAlignment="1">
      <alignment horizontal="center" vertical="center"/>
    </xf>
    <xf numFmtId="1" fontId="70" fillId="0" borderId="15" xfId="0" applyNumberFormat="1" applyFont="1" applyBorder="1" applyAlignment="1">
      <alignment horizontal="center" vertical="center"/>
    </xf>
    <xf numFmtId="0" fontId="0" fillId="0" borderId="0" xfId="0" applyBorder="1" applyAlignment="1">
      <alignment horizontal="center" vertical="center" wrapText="1"/>
    </xf>
    <xf numFmtId="1" fontId="0" fillId="0" borderId="14" xfId="0" applyNumberFormat="1" applyFont="1" applyBorder="1" applyAlignment="1">
      <alignment horizontal="center" vertical="center"/>
    </xf>
    <xf numFmtId="1" fontId="0" fillId="0" borderId="0" xfId="0" applyNumberFormat="1" applyAlignment="1">
      <alignment horizontal="center"/>
    </xf>
    <xf numFmtId="2" fontId="2" fillId="36" borderId="36" xfId="0" applyNumberFormat="1" applyFont="1" applyFill="1" applyBorder="1" applyAlignment="1">
      <alignment horizontal="center" wrapText="1"/>
    </xf>
    <xf numFmtId="1" fontId="2" fillId="36" borderId="30" xfId="0" applyNumberFormat="1" applyFont="1" applyFill="1" applyBorder="1" applyAlignment="1">
      <alignment horizontal="center" vertical="center" wrapText="1"/>
    </xf>
    <xf numFmtId="9" fontId="0" fillId="0" borderId="0" xfId="0" applyNumberFormat="1" applyAlignment="1">
      <alignment/>
    </xf>
    <xf numFmtId="1" fontId="2" fillId="33" borderId="37" xfId="0" applyNumberFormat="1" applyFont="1" applyFill="1" applyBorder="1" applyAlignment="1">
      <alignment/>
    </xf>
    <xf numFmtId="1" fontId="2" fillId="33" borderId="38" xfId="0" applyNumberFormat="1" applyFont="1" applyFill="1" applyBorder="1" applyAlignment="1">
      <alignment horizontal="center"/>
    </xf>
    <xf numFmtId="0" fontId="2" fillId="33" borderId="39" xfId="0" applyFont="1" applyFill="1" applyBorder="1" applyAlignment="1">
      <alignment/>
    </xf>
    <xf numFmtId="0" fontId="2" fillId="33" borderId="40" xfId="0" applyFont="1" applyFill="1" applyBorder="1" applyAlignment="1">
      <alignment/>
    </xf>
    <xf numFmtId="0" fontId="0" fillId="0" borderId="23" xfId="0" applyFont="1" applyBorder="1" applyAlignment="1">
      <alignment horizontal="center" vertical="center"/>
    </xf>
    <xf numFmtId="0" fontId="60" fillId="34" borderId="23" xfId="0" applyFont="1" applyFill="1" applyBorder="1" applyAlignment="1">
      <alignment vertical="center" wrapText="1"/>
    </xf>
    <xf numFmtId="0" fontId="0" fillId="0" borderId="23" xfId="0" applyBorder="1" applyAlignment="1">
      <alignment horizontal="center" vertical="center" wrapText="1"/>
    </xf>
    <xf numFmtId="0" fontId="0" fillId="0" borderId="23" xfId="0" applyBorder="1" applyAlignment="1">
      <alignment horizontal="center" vertical="center"/>
    </xf>
    <xf numFmtId="1" fontId="0" fillId="34" borderId="0" xfId="0" applyNumberFormat="1" applyFont="1" applyFill="1" applyBorder="1" applyAlignment="1">
      <alignment horizontal="center" vertical="center"/>
    </xf>
    <xf numFmtId="1" fontId="8" fillId="0" borderId="23" xfId="0" applyNumberFormat="1" applyFont="1" applyBorder="1" applyAlignment="1">
      <alignment horizontal="center" vertical="center"/>
    </xf>
    <xf numFmtId="0" fontId="0" fillId="37" borderId="25"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41" xfId="0" applyFont="1" applyFill="1" applyBorder="1" applyAlignment="1">
      <alignment horizontal="center" vertical="center"/>
    </xf>
    <xf numFmtId="0" fontId="68" fillId="38" borderId="14" xfId="0" applyFont="1" applyFill="1" applyBorder="1" applyAlignment="1">
      <alignment horizontal="center" vertical="center" wrapText="1"/>
    </xf>
    <xf numFmtId="0" fontId="0" fillId="34" borderId="14" xfId="0" applyFont="1" applyFill="1" applyBorder="1" applyAlignment="1">
      <alignment horizontal="center" vertical="center"/>
    </xf>
    <xf numFmtId="0" fontId="0" fillId="34" borderId="14"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9" fillId="0" borderId="0" xfId="0" applyFont="1" applyAlignment="1">
      <alignment/>
    </xf>
    <xf numFmtId="2" fontId="0" fillId="0" borderId="12" xfId="0" applyNumberFormat="1" applyFont="1" applyBorder="1" applyAlignment="1">
      <alignment horizontal="center" vertical="center" wrapText="1"/>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1" fontId="0" fillId="0" borderId="13" xfId="0" applyNumberFormat="1" applyFont="1" applyBorder="1" applyAlignment="1">
      <alignment horizontal="center" vertical="center" wrapText="1"/>
    </xf>
    <xf numFmtId="0" fontId="60" fillId="34" borderId="42" xfId="0" applyFont="1" applyFill="1" applyBorder="1" applyAlignment="1">
      <alignment vertical="center" wrapText="1"/>
    </xf>
    <xf numFmtId="0" fontId="60" fillId="0" borderId="39" xfId="0" applyFont="1" applyBorder="1" applyAlignment="1">
      <alignment horizontal="left" vertical="center" wrapText="1"/>
    </xf>
    <xf numFmtId="0" fontId="0" fillId="0" borderId="43" xfId="0" applyFont="1" applyBorder="1" applyAlignment="1">
      <alignment horizontal="left" wrapText="1"/>
    </xf>
    <xf numFmtId="0" fontId="0" fillId="0" borderId="39" xfId="0" applyFont="1" applyBorder="1" applyAlignment="1">
      <alignment horizontal="left" vertical="center" wrapText="1"/>
    </xf>
    <xf numFmtId="0" fontId="0" fillId="0" borderId="39" xfId="0" applyFont="1" applyBorder="1" applyAlignment="1">
      <alignment horizontal="left" wrapText="1"/>
    </xf>
    <xf numFmtId="0" fontId="0" fillId="0" borderId="44" xfId="0" applyFont="1" applyBorder="1" applyAlignment="1">
      <alignment horizontal="left" wrapText="1"/>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xf>
    <xf numFmtId="1" fontId="0" fillId="0" borderId="26" xfId="0" applyNumberFormat="1" applyBorder="1" applyAlignment="1">
      <alignment horizontal="center" vertical="center"/>
    </xf>
    <xf numFmtId="0" fontId="2" fillId="0" borderId="12" xfId="0" applyFont="1" applyBorder="1" applyAlignment="1">
      <alignment horizontal="center" vertical="center" wrapText="1"/>
    </xf>
    <xf numFmtId="0" fontId="0" fillId="0" borderId="35" xfId="0" applyFont="1" applyBorder="1" applyAlignment="1">
      <alignment horizontal="center" vertical="center" wrapText="1"/>
    </xf>
    <xf numFmtId="0" fontId="2" fillId="0" borderId="35" xfId="0" applyFont="1" applyBorder="1" applyAlignment="1">
      <alignment horizontal="center" vertical="center" wrapText="1"/>
    </xf>
    <xf numFmtId="0" fontId="2" fillId="34" borderId="15" xfId="0" applyFont="1" applyFill="1" applyBorder="1" applyAlignment="1">
      <alignment horizontal="center" vertical="center" wrapText="1"/>
    </xf>
    <xf numFmtId="0" fontId="0" fillId="0" borderId="34" xfId="0" applyFont="1" applyBorder="1" applyAlignment="1">
      <alignment horizontal="center" vertical="center" wrapText="1"/>
    </xf>
    <xf numFmtId="1" fontId="0" fillId="0" borderId="14" xfId="0" applyNumberFormat="1" applyBorder="1" applyAlignment="1">
      <alignment horizontal="center" vertical="center"/>
    </xf>
    <xf numFmtId="0" fontId="3" fillId="0" borderId="45" xfId="0" applyFont="1" applyBorder="1" applyAlignment="1">
      <alignment horizontal="left" vertical="top" wrapText="1"/>
    </xf>
    <xf numFmtId="3" fontId="8" fillId="0" borderId="23" xfId="0" applyNumberFormat="1" applyFont="1" applyBorder="1" applyAlignment="1">
      <alignment horizontal="center"/>
    </xf>
    <xf numFmtId="0" fontId="3" fillId="0" borderId="40" xfId="0" applyFont="1" applyBorder="1" applyAlignment="1">
      <alignment horizontal="left" vertical="top" wrapText="1"/>
    </xf>
    <xf numFmtId="0" fontId="71" fillId="33" borderId="46" xfId="0" applyFont="1" applyFill="1" applyBorder="1" applyAlignment="1">
      <alignment horizontal="left" vertical="center" wrapText="1"/>
    </xf>
    <xf numFmtId="0" fontId="69" fillId="33" borderId="14" xfId="0" applyFont="1" applyFill="1" applyBorder="1" applyAlignment="1">
      <alignment horizontal="center" vertical="center"/>
    </xf>
    <xf numFmtId="0" fontId="0" fillId="0" borderId="11" xfId="0" applyFont="1" applyBorder="1" applyAlignment="1">
      <alignment horizontal="center" vertical="center" wrapText="1"/>
    </xf>
    <xf numFmtId="2" fontId="0" fillId="0" borderId="11" xfId="0" applyNumberFormat="1" applyFont="1" applyBorder="1" applyAlignment="1">
      <alignment horizontal="center" vertical="center" wrapText="1"/>
    </xf>
    <xf numFmtId="0" fontId="7" fillId="35" borderId="14" xfId="0" applyFont="1" applyFill="1" applyBorder="1" applyAlignment="1">
      <alignment horizontal="center" vertical="center"/>
    </xf>
    <xf numFmtId="0" fontId="0" fillId="0" borderId="15" xfId="0" applyFont="1" applyBorder="1" applyAlignment="1">
      <alignment horizontal="center" vertical="center"/>
    </xf>
    <xf numFmtId="0" fontId="2" fillId="0" borderId="47" xfId="0" applyFont="1" applyBorder="1" applyAlignment="1">
      <alignment horizontal="center" vertical="center" wrapText="1"/>
    </xf>
    <xf numFmtId="0" fontId="0" fillId="37" borderId="4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23" xfId="0" applyFont="1" applyBorder="1" applyAlignment="1">
      <alignment vertical="center" wrapText="1"/>
    </xf>
    <xf numFmtId="0" fontId="0" fillId="0" borderId="23" xfId="0" applyFont="1" applyBorder="1" applyAlignment="1">
      <alignment horizontal="center" vertical="center" wrapText="1"/>
    </xf>
    <xf numFmtId="2" fontId="0" fillId="0" borderId="23" xfId="0" applyNumberFormat="1" applyFont="1" applyBorder="1" applyAlignment="1">
      <alignment horizontal="center" vertical="center" wrapText="1"/>
    </xf>
    <xf numFmtId="1" fontId="0" fillId="33" borderId="23" xfId="0" applyNumberFormat="1" applyFont="1" applyFill="1" applyBorder="1" applyAlignment="1">
      <alignment horizontal="center" vertical="center" wrapText="1"/>
    </xf>
    <xf numFmtId="1" fontId="0" fillId="0" borderId="49" xfId="0" applyNumberFormat="1" applyFont="1" applyBorder="1" applyAlignment="1">
      <alignment horizontal="center" vertical="center" wrapText="1"/>
    </xf>
    <xf numFmtId="0" fontId="0" fillId="34" borderId="12" xfId="0" applyFont="1" applyFill="1" applyBorder="1" applyAlignment="1">
      <alignment horizontal="center" vertical="center" wrapText="1"/>
    </xf>
    <xf numFmtId="0" fontId="0" fillId="0" borderId="17" xfId="0" applyBorder="1" applyAlignment="1">
      <alignment horizontal="center" vertical="center" wrapText="1"/>
    </xf>
    <xf numFmtId="9" fontId="14" fillId="0" borderId="0" xfId="0" applyNumberFormat="1" applyFont="1" applyBorder="1" applyAlignment="1">
      <alignment/>
    </xf>
    <xf numFmtId="1" fontId="14" fillId="0" borderId="15" xfId="0" applyNumberFormat="1" applyFont="1" applyBorder="1" applyAlignment="1">
      <alignment horizontal="center" vertical="center"/>
    </xf>
    <xf numFmtId="0" fontId="68" fillId="38" borderId="14" xfId="0" applyFont="1" applyFill="1" applyBorder="1" applyAlignment="1">
      <alignment horizontal="center" vertical="center" wrapText="1"/>
    </xf>
    <xf numFmtId="0" fontId="68" fillId="39" borderId="14" xfId="0" applyFont="1" applyFill="1" applyBorder="1" applyAlignment="1">
      <alignment horizontal="center" vertical="center" wrapText="1"/>
    </xf>
    <xf numFmtId="1" fontId="70" fillId="0" borderId="11" xfId="0" applyNumberFormat="1" applyFont="1" applyBorder="1" applyAlignment="1">
      <alignment horizontal="center" vertical="center"/>
    </xf>
    <xf numFmtId="1" fontId="70" fillId="0" borderId="50" xfId="0" applyNumberFormat="1" applyFont="1" applyBorder="1" applyAlignment="1">
      <alignment horizontal="center" vertical="center"/>
    </xf>
    <xf numFmtId="1" fontId="70" fillId="0" borderId="38" xfId="0" applyNumberFormat="1" applyFont="1" applyBorder="1" applyAlignment="1">
      <alignment horizontal="center" vertical="center"/>
    </xf>
    <xf numFmtId="0" fontId="68" fillId="39" borderId="21" xfId="0" applyFont="1" applyFill="1" applyBorder="1" applyAlignment="1">
      <alignment horizontal="center" vertical="center" wrapText="1"/>
    </xf>
    <xf numFmtId="0" fontId="9" fillId="0" borderId="34" xfId="0" applyFont="1" applyBorder="1" applyAlignment="1">
      <alignment horizontal="center" wrapText="1"/>
    </xf>
    <xf numFmtId="0" fontId="9" fillId="0" borderId="35" xfId="0" applyFont="1" applyBorder="1" applyAlignment="1">
      <alignment horizontal="center" wrapText="1"/>
    </xf>
    <xf numFmtId="0" fontId="9" fillId="0" borderId="31" xfId="0" applyFont="1" applyBorder="1" applyAlignment="1">
      <alignment horizontal="center" wrapText="1"/>
    </xf>
    <xf numFmtId="0" fontId="0" fillId="0" borderId="11" xfId="0" applyFont="1" applyBorder="1" applyAlignment="1">
      <alignment horizontal="center" vertical="center"/>
    </xf>
    <xf numFmtId="0" fontId="0" fillId="0" borderId="50"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14" fillId="34" borderId="20" xfId="0" applyFont="1" applyFill="1" applyBorder="1" applyAlignment="1">
      <alignment horizontal="center" vertical="center"/>
    </xf>
    <xf numFmtId="0" fontId="14" fillId="34" borderId="14" xfId="0" applyFont="1" applyFill="1" applyBorder="1" applyAlignment="1">
      <alignment horizontal="center" vertical="center"/>
    </xf>
    <xf numFmtId="0" fontId="7" fillId="34" borderId="14"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4"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9" fillId="0" borderId="29" xfId="0" applyFont="1" applyBorder="1" applyAlignment="1">
      <alignment horizontal="center" wrapText="1"/>
    </xf>
    <xf numFmtId="0" fontId="60" fillId="34" borderId="52" xfId="0" applyFont="1" applyFill="1" applyBorder="1" applyAlignment="1">
      <alignment horizontal="center" vertical="center" wrapText="1"/>
    </xf>
    <xf numFmtId="0" fontId="60" fillId="34" borderId="53" xfId="0" applyFont="1" applyFill="1" applyBorder="1" applyAlignment="1">
      <alignment horizontal="center" vertical="center"/>
    </xf>
    <xf numFmtId="0" fontId="60" fillId="34" borderId="54" xfId="0" applyFont="1" applyFill="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38" xfId="0" applyFont="1" applyBorder="1" applyAlignment="1">
      <alignment horizontal="center" vertical="center"/>
    </xf>
    <xf numFmtId="0" fontId="15" fillId="34" borderId="34" xfId="0" applyFont="1" applyFill="1" applyBorder="1" applyAlignment="1">
      <alignment horizontal="center" vertical="top" wrapText="1"/>
    </xf>
    <xf numFmtId="0" fontId="15" fillId="34" borderId="35" xfId="0" applyFont="1" applyFill="1" applyBorder="1" applyAlignment="1">
      <alignment horizontal="center" vertical="top" wrapText="1"/>
    </xf>
    <xf numFmtId="0" fontId="15" fillId="34" borderId="31" xfId="0" applyFont="1" applyFill="1" applyBorder="1" applyAlignment="1">
      <alignment horizontal="center" vertical="top" wrapText="1"/>
    </xf>
    <xf numFmtId="1" fontId="67"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2:P53"/>
  <sheetViews>
    <sheetView tabSelected="1" zoomScale="118" zoomScaleNormal="118" zoomScalePageLayoutView="0" workbookViewId="0" topLeftCell="A1">
      <selection activeCell="L17" sqref="L17"/>
    </sheetView>
  </sheetViews>
  <sheetFormatPr defaultColWidth="9.140625" defaultRowHeight="12.75"/>
  <cols>
    <col min="1" max="1" width="8.7109375" style="0" customWidth="1"/>
    <col min="2" max="2" width="87.00390625" style="0" customWidth="1"/>
    <col min="4" max="4" width="7.140625" style="0" customWidth="1"/>
    <col min="5" max="6" width="7.7109375" style="0" customWidth="1"/>
    <col min="7" max="7" width="7.28125" style="0" customWidth="1"/>
    <col min="8" max="8" width="11.7109375" style="0" customWidth="1"/>
    <col min="9" max="9" width="14.7109375" style="0" customWidth="1"/>
    <col min="10" max="10" width="17.140625" style="0" customWidth="1"/>
    <col min="11" max="11" width="10.7109375" style="0" customWidth="1"/>
  </cols>
  <sheetData>
    <row r="2" spans="1:11" ht="30" customHeight="1">
      <c r="A2" s="220" t="s">
        <v>7</v>
      </c>
      <c r="B2" s="220" t="s">
        <v>40</v>
      </c>
      <c r="C2" s="220" t="s">
        <v>375</v>
      </c>
      <c r="D2" s="220" t="s">
        <v>376</v>
      </c>
      <c r="E2" s="219" t="s">
        <v>31</v>
      </c>
      <c r="F2" s="219"/>
      <c r="G2" s="219"/>
      <c r="H2" s="219" t="s">
        <v>377</v>
      </c>
      <c r="I2" s="219" t="s">
        <v>378</v>
      </c>
      <c r="J2" s="219" t="s">
        <v>379</v>
      </c>
      <c r="K2" s="220" t="s">
        <v>380</v>
      </c>
    </row>
    <row r="3" spans="1:11" ht="33" customHeight="1" thickBot="1">
      <c r="A3" s="224"/>
      <c r="B3" s="220"/>
      <c r="C3" s="220"/>
      <c r="D3" s="220"/>
      <c r="E3" s="133" t="s">
        <v>39</v>
      </c>
      <c r="F3" s="170"/>
      <c r="G3" s="133" t="s">
        <v>439</v>
      </c>
      <c r="H3" s="219"/>
      <c r="I3" s="219"/>
      <c r="J3" s="219"/>
      <c r="K3" s="220"/>
    </row>
    <row r="4" spans="1:14" ht="26.25" customHeight="1">
      <c r="A4" s="205">
        <v>1</v>
      </c>
      <c r="B4" s="198" t="s">
        <v>440</v>
      </c>
      <c r="C4" s="86">
        <v>20</v>
      </c>
      <c r="D4" s="86">
        <v>8</v>
      </c>
      <c r="E4" s="86">
        <v>2</v>
      </c>
      <c r="F4" s="86"/>
      <c r="G4" s="87"/>
      <c r="H4" s="99"/>
      <c r="I4" s="166">
        <f>'RT- Cleste'!N56</f>
        <v>16588.8</v>
      </c>
      <c r="J4" s="142"/>
      <c r="K4" s="221">
        <f>I4+I5+J6+J7+H8</f>
        <v>40322.426666666666</v>
      </c>
      <c r="N4" s="20"/>
    </row>
    <row r="5" spans="1:14" ht="26.25" customHeight="1">
      <c r="A5" s="205">
        <v>2</v>
      </c>
      <c r="B5" s="198" t="s">
        <v>469</v>
      </c>
      <c r="C5" s="86">
        <v>20</v>
      </c>
      <c r="D5" s="86">
        <v>8</v>
      </c>
      <c r="E5" s="86">
        <v>2</v>
      </c>
      <c r="F5" s="86"/>
      <c r="G5" s="87"/>
      <c r="H5" s="99"/>
      <c r="I5" s="166">
        <f>'RT-Carlig '!N43</f>
        <v>11059.2</v>
      </c>
      <c r="J5" s="142"/>
      <c r="K5" s="222"/>
      <c r="N5" s="20"/>
    </row>
    <row r="6" spans="1:14" ht="16.5" customHeight="1">
      <c r="A6" s="205">
        <v>3</v>
      </c>
      <c r="B6" s="198" t="s">
        <v>438</v>
      </c>
      <c r="C6" s="86">
        <v>2</v>
      </c>
      <c r="D6" s="86">
        <v>4</v>
      </c>
      <c r="E6" s="86"/>
      <c r="F6" s="86"/>
      <c r="G6" s="87">
        <v>2</v>
      </c>
      <c r="H6" s="99"/>
      <c r="I6" s="166"/>
      <c r="J6" s="199">
        <f>'Electropalan RT'!J12</f>
        <v>18.026666666666667</v>
      </c>
      <c r="K6" s="222"/>
      <c r="N6" s="20"/>
    </row>
    <row r="7" spans="1:11" ht="26.25" customHeight="1">
      <c r="A7" s="205">
        <v>4</v>
      </c>
      <c r="B7" s="200" t="s">
        <v>394</v>
      </c>
      <c r="C7" s="16">
        <v>2</v>
      </c>
      <c r="D7" s="16">
        <v>8</v>
      </c>
      <c r="E7" s="17"/>
      <c r="F7" s="17"/>
      <c r="G7" s="16">
        <v>2</v>
      </c>
      <c r="H7" s="18"/>
      <c r="I7" s="88"/>
      <c r="J7" s="149">
        <f>'Ungere poduri'!K9</f>
        <v>832</v>
      </c>
      <c r="K7" s="222"/>
    </row>
    <row r="8" spans="1:11" ht="48" customHeight="1" thickBot="1">
      <c r="A8" s="202">
        <v>5</v>
      </c>
      <c r="B8" s="201" t="s">
        <v>393</v>
      </c>
      <c r="C8" s="143">
        <v>20</v>
      </c>
      <c r="D8" s="143"/>
      <c r="E8" s="144"/>
      <c r="F8" s="144"/>
      <c r="G8" s="144"/>
      <c r="H8" s="145">
        <f>'Corectiv Poduri Cleste+Carlig '!H78</f>
        <v>11824.4</v>
      </c>
      <c r="I8" s="94"/>
      <c r="J8" s="95"/>
      <c r="K8" s="223"/>
    </row>
    <row r="9" spans="1:11" ht="30.75" customHeight="1" thickBot="1">
      <c r="A9" s="21"/>
      <c r="B9" s="21"/>
      <c r="C9" s="146"/>
      <c r="D9" s="147"/>
      <c r="E9" s="147"/>
      <c r="F9" s="147"/>
      <c r="G9" s="147"/>
      <c r="H9" s="147"/>
      <c r="I9" s="148"/>
      <c r="J9" s="148"/>
      <c r="K9" s="150">
        <f>K4/12</f>
        <v>3360.202222222222</v>
      </c>
    </row>
    <row r="10" spans="2:16" ht="16.5" customHeight="1">
      <c r="B10" s="105" t="s">
        <v>221</v>
      </c>
      <c r="C10" s="105"/>
      <c r="D10" s="105"/>
      <c r="E10" s="105"/>
      <c r="F10" s="105"/>
      <c r="G10" s="105"/>
      <c r="H10" s="106"/>
      <c r="I10" s="251"/>
      <c r="J10" s="107"/>
      <c r="K10" s="251"/>
      <c r="L10" s="79"/>
      <c r="M10" s="79"/>
      <c r="N10" s="79"/>
      <c r="O10" s="79"/>
      <c r="P10" s="79"/>
    </row>
    <row r="12" spans="2:11" ht="13.5" customHeight="1">
      <c r="B12" s="15" t="s">
        <v>231</v>
      </c>
      <c r="K12" s="57"/>
    </row>
    <row r="13" ht="11.25" customHeight="1">
      <c r="B13" s="15" t="s">
        <v>232</v>
      </c>
    </row>
    <row r="14" ht="13.5" customHeight="1">
      <c r="B14" s="103" t="s">
        <v>330</v>
      </c>
    </row>
    <row r="15" ht="12.75" customHeight="1">
      <c r="B15" s="104" t="s">
        <v>319</v>
      </c>
    </row>
    <row r="16" ht="14.25">
      <c r="B16" s="104" t="s">
        <v>222</v>
      </c>
    </row>
    <row r="17" ht="14.25">
      <c r="B17" s="104" t="s">
        <v>223</v>
      </c>
    </row>
    <row r="18" ht="14.25">
      <c r="B18" s="104" t="s">
        <v>224</v>
      </c>
    </row>
    <row r="19" ht="14.25">
      <c r="B19" s="104" t="s">
        <v>225</v>
      </c>
    </row>
    <row r="20" ht="14.25">
      <c r="B20" s="104" t="s">
        <v>226</v>
      </c>
    </row>
    <row r="21" ht="14.25">
      <c r="B21" s="104" t="s">
        <v>227</v>
      </c>
    </row>
    <row r="22" ht="14.25">
      <c r="B22" s="104" t="s">
        <v>320</v>
      </c>
    </row>
    <row r="23" ht="14.25">
      <c r="B23" s="104" t="s">
        <v>321</v>
      </c>
    </row>
    <row r="24" ht="14.25">
      <c r="B24" s="104" t="s">
        <v>322</v>
      </c>
    </row>
    <row r="25" ht="14.25">
      <c r="B25" s="104" t="s">
        <v>323</v>
      </c>
    </row>
    <row r="26" ht="14.25">
      <c r="B26" s="104" t="s">
        <v>228</v>
      </c>
    </row>
    <row r="27" ht="14.25">
      <c r="B27" s="104" t="s">
        <v>324</v>
      </c>
    </row>
    <row r="28" spans="2:11" ht="15">
      <c r="B28" s="83" t="s">
        <v>229</v>
      </c>
      <c r="C28" s="79"/>
      <c r="D28" s="79"/>
      <c r="E28" s="79"/>
      <c r="F28" s="79"/>
      <c r="G28" s="79"/>
      <c r="H28" s="79"/>
      <c r="I28" s="79"/>
      <c r="J28" s="79"/>
      <c r="K28" s="79"/>
    </row>
    <row r="29" spans="2:11" ht="15">
      <c r="B29" s="83" t="s">
        <v>230</v>
      </c>
      <c r="C29" s="79"/>
      <c r="D29" s="79"/>
      <c r="E29" s="79"/>
      <c r="F29" s="79"/>
      <c r="G29" s="79"/>
      <c r="H29" s="79"/>
      <c r="I29" s="79"/>
      <c r="J29" s="79"/>
      <c r="K29" s="79"/>
    </row>
    <row r="30" ht="12.75">
      <c r="B30" s="19" t="s">
        <v>41</v>
      </c>
    </row>
    <row r="31" ht="12.75">
      <c r="B31" s="15" t="s">
        <v>42</v>
      </c>
    </row>
    <row r="32" ht="12.75">
      <c r="B32" s="102" t="s">
        <v>325</v>
      </c>
    </row>
    <row r="33" ht="12.75">
      <c r="B33" s="102" t="s">
        <v>326</v>
      </c>
    </row>
    <row r="34" ht="12.75">
      <c r="B34" s="15" t="s">
        <v>329</v>
      </c>
    </row>
    <row r="35" ht="12.75">
      <c r="B35" s="15" t="s">
        <v>233</v>
      </c>
    </row>
    <row r="36" ht="12.75">
      <c r="B36" s="15" t="s">
        <v>327</v>
      </c>
    </row>
    <row r="37" ht="12.75">
      <c r="B37" s="15" t="s">
        <v>328</v>
      </c>
    </row>
    <row r="38" ht="12.75">
      <c r="B38" s="15" t="s">
        <v>234</v>
      </c>
    </row>
    <row r="39" ht="12.75">
      <c r="B39" s="15" t="s">
        <v>235</v>
      </c>
    </row>
    <row r="40" spans="2:3" ht="18.75">
      <c r="B40" s="80" t="s">
        <v>217</v>
      </c>
      <c r="C40" s="80"/>
    </row>
    <row r="41" ht="12.75">
      <c r="B41" t="s">
        <v>218</v>
      </c>
    </row>
    <row r="42" ht="12.75">
      <c r="B42" t="s">
        <v>219</v>
      </c>
    </row>
    <row r="43" ht="12.75">
      <c r="B43" s="15" t="s">
        <v>236</v>
      </c>
    </row>
    <row r="44" ht="12.75">
      <c r="B44" t="s">
        <v>220</v>
      </c>
    </row>
    <row r="45" ht="12.75">
      <c r="B45" s="15" t="s">
        <v>237</v>
      </c>
    </row>
    <row r="46" spans="2:7" ht="15.75">
      <c r="B46" s="81"/>
      <c r="C46" s="81"/>
      <c r="D46" s="81"/>
      <c r="E46" s="81"/>
      <c r="F46" s="81"/>
      <c r="G46" s="81"/>
    </row>
    <row r="47" ht="12.75">
      <c r="B47" t="s">
        <v>210</v>
      </c>
    </row>
    <row r="48" ht="12.75">
      <c r="B48" t="s">
        <v>211</v>
      </c>
    </row>
    <row r="49" ht="12.75">
      <c r="B49" t="s">
        <v>212</v>
      </c>
    </row>
    <row r="50" ht="12.75">
      <c r="B50" t="s">
        <v>213</v>
      </c>
    </row>
    <row r="51" ht="12.75">
      <c r="B51" t="s">
        <v>214</v>
      </c>
    </row>
    <row r="52" ht="12.75">
      <c r="B52" t="s">
        <v>215</v>
      </c>
    </row>
    <row r="53" ht="12.75">
      <c r="B53" t="s">
        <v>216</v>
      </c>
    </row>
  </sheetData>
  <sheetProtection/>
  <mergeCells count="10">
    <mergeCell ref="I2:I3"/>
    <mergeCell ref="J2:J3"/>
    <mergeCell ref="K2:K3"/>
    <mergeCell ref="K4:K8"/>
    <mergeCell ref="A2:A3"/>
    <mergeCell ref="B2:B3"/>
    <mergeCell ref="C2:C3"/>
    <mergeCell ref="D2:D3"/>
    <mergeCell ref="E2:G2"/>
    <mergeCell ref="H2:H3"/>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T58"/>
  <sheetViews>
    <sheetView zoomScalePageLayoutView="0" workbookViewId="0" topLeftCell="A44">
      <selection activeCell="G12" sqref="G12"/>
    </sheetView>
  </sheetViews>
  <sheetFormatPr defaultColWidth="9.140625" defaultRowHeight="12.75"/>
  <cols>
    <col min="1" max="1" width="8.421875" style="0" customWidth="1"/>
    <col min="2" max="2" width="7.00390625" style="0" customWidth="1"/>
    <col min="3" max="4" width="30.00390625" style="0" customWidth="1"/>
    <col min="5" max="5" width="10.140625" style="0" customWidth="1"/>
    <col min="6" max="6" width="69.140625" style="0" customWidth="1"/>
    <col min="7" max="7" width="7.57421875" style="5" customWidth="1"/>
    <col min="8" max="8" width="9.421875" style="0" customWidth="1"/>
    <col min="9" max="9" width="11.57421875" style="14" bestFit="1" customWidth="1"/>
    <col min="10" max="10" width="9.140625" style="57" customWidth="1"/>
    <col min="12" max="12" width="22.7109375" style="0" customWidth="1"/>
    <col min="14" max="14" width="11.57421875" style="0" bestFit="1" customWidth="1"/>
  </cols>
  <sheetData>
    <row r="1" spans="2:13" ht="45.75" customHeight="1" thickBot="1">
      <c r="B1" s="225" t="s">
        <v>458</v>
      </c>
      <c r="C1" s="226"/>
      <c r="D1" s="226"/>
      <c r="E1" s="226"/>
      <c r="F1" s="226"/>
      <c r="G1" s="226"/>
      <c r="H1" s="226"/>
      <c r="I1" s="226"/>
      <c r="J1" s="226"/>
      <c r="K1" s="226"/>
      <c r="L1" s="227"/>
      <c r="M1" s="53"/>
    </row>
    <row r="2" spans="1:12" s="1" customFormat="1" ht="41.25" customHeight="1" thickBot="1">
      <c r="A2" s="206" t="s">
        <v>435</v>
      </c>
      <c r="B2" s="134" t="s">
        <v>441</v>
      </c>
      <c r="C2" s="6" t="s">
        <v>1</v>
      </c>
      <c r="D2" s="6" t="s">
        <v>315</v>
      </c>
      <c r="E2" s="215" t="s">
        <v>316</v>
      </c>
      <c r="F2" s="192" t="s">
        <v>140</v>
      </c>
      <c r="G2" s="6" t="s">
        <v>3</v>
      </c>
      <c r="H2" s="6" t="s">
        <v>0</v>
      </c>
      <c r="I2" s="175" t="s">
        <v>366</v>
      </c>
      <c r="J2" s="193" t="s">
        <v>29</v>
      </c>
      <c r="K2" s="6" t="s">
        <v>367</v>
      </c>
      <c r="L2" s="216" t="s">
        <v>368</v>
      </c>
    </row>
    <row r="3" spans="1:12" s="1" customFormat="1" ht="97.5" customHeight="1">
      <c r="A3" s="228" t="s">
        <v>312</v>
      </c>
      <c r="B3" s="208" t="s">
        <v>373</v>
      </c>
      <c r="C3" s="209" t="s">
        <v>447</v>
      </c>
      <c r="D3" s="209" t="s">
        <v>344</v>
      </c>
      <c r="E3" s="209" t="s">
        <v>445</v>
      </c>
      <c r="F3" s="210" t="s">
        <v>141</v>
      </c>
      <c r="G3" s="211">
        <v>3</v>
      </c>
      <c r="H3" s="211">
        <v>30</v>
      </c>
      <c r="I3" s="212">
        <f>H3/60</f>
        <v>0.5</v>
      </c>
      <c r="J3" s="213">
        <v>2</v>
      </c>
      <c r="K3" s="211">
        <v>12</v>
      </c>
      <c r="L3" s="214">
        <f>G3*I3*K3*J3</f>
        <v>36</v>
      </c>
    </row>
    <row r="4" spans="1:12" s="1" customFormat="1" ht="147.75" customHeight="1" thickBot="1">
      <c r="A4" s="229"/>
      <c r="B4" s="110" t="s">
        <v>374</v>
      </c>
      <c r="C4" s="172" t="s">
        <v>448</v>
      </c>
      <c r="D4" s="172" t="s">
        <v>343</v>
      </c>
      <c r="E4" s="172" t="s">
        <v>445</v>
      </c>
      <c r="F4" s="45" t="s">
        <v>142</v>
      </c>
      <c r="G4" s="23">
        <v>3</v>
      </c>
      <c r="H4" s="23">
        <v>30</v>
      </c>
      <c r="I4" s="48">
        <f aca="true" t="shared" si="0" ref="I4:I11">H4/60</f>
        <v>0.5</v>
      </c>
      <c r="J4" s="118">
        <v>2</v>
      </c>
      <c r="K4" s="23">
        <v>12</v>
      </c>
      <c r="L4" s="109">
        <f aca="true" t="shared" si="1" ref="L4:L12">G4*I4*K4*J4</f>
        <v>36</v>
      </c>
    </row>
    <row r="5" spans="1:12" s="1" customFormat="1" ht="121.5" customHeight="1">
      <c r="A5" s="229"/>
      <c r="B5" s="108" t="s">
        <v>397</v>
      </c>
      <c r="C5" s="172" t="s">
        <v>449</v>
      </c>
      <c r="D5" s="172" t="s">
        <v>450</v>
      </c>
      <c r="E5" s="209" t="s">
        <v>445</v>
      </c>
      <c r="F5" s="45" t="s">
        <v>143</v>
      </c>
      <c r="G5" s="23">
        <v>3</v>
      </c>
      <c r="H5" s="23">
        <v>60</v>
      </c>
      <c r="I5" s="48">
        <f t="shared" si="0"/>
        <v>1</v>
      </c>
      <c r="J5" s="118">
        <v>2</v>
      </c>
      <c r="K5" s="23">
        <v>12</v>
      </c>
      <c r="L5" s="109">
        <f t="shared" si="1"/>
        <v>72</v>
      </c>
    </row>
    <row r="6" spans="1:12" s="1" customFormat="1" ht="96.75" customHeight="1" thickBot="1">
      <c r="A6" s="229"/>
      <c r="B6" s="110" t="s">
        <v>398</v>
      </c>
      <c r="C6" s="172" t="s">
        <v>451</v>
      </c>
      <c r="D6" s="172" t="s">
        <v>342</v>
      </c>
      <c r="E6" s="172" t="s">
        <v>445</v>
      </c>
      <c r="F6" s="45" t="s">
        <v>144</v>
      </c>
      <c r="G6" s="23">
        <v>3</v>
      </c>
      <c r="H6" s="23">
        <v>30</v>
      </c>
      <c r="I6" s="48">
        <f t="shared" si="0"/>
        <v>0.5</v>
      </c>
      <c r="J6" s="118">
        <v>2</v>
      </c>
      <c r="K6" s="23">
        <v>12</v>
      </c>
      <c r="L6" s="109">
        <f t="shared" si="1"/>
        <v>36</v>
      </c>
    </row>
    <row r="7" spans="1:12" s="1" customFormat="1" ht="198" customHeight="1">
      <c r="A7" s="229"/>
      <c r="B7" s="108" t="s">
        <v>399</v>
      </c>
      <c r="C7" s="172" t="s">
        <v>332</v>
      </c>
      <c r="D7" s="172" t="s">
        <v>341</v>
      </c>
      <c r="E7" s="172" t="s">
        <v>317</v>
      </c>
      <c r="F7" s="45" t="s">
        <v>145</v>
      </c>
      <c r="G7" s="23">
        <v>3</v>
      </c>
      <c r="H7" s="23">
        <v>120</v>
      </c>
      <c r="I7" s="48">
        <f t="shared" si="0"/>
        <v>2</v>
      </c>
      <c r="J7" s="118">
        <v>2</v>
      </c>
      <c r="K7" s="23">
        <v>12</v>
      </c>
      <c r="L7" s="109">
        <f t="shared" si="1"/>
        <v>144</v>
      </c>
    </row>
    <row r="8" spans="1:12" s="1" customFormat="1" ht="72.75" customHeight="1" thickBot="1">
      <c r="A8" s="229"/>
      <c r="B8" s="110" t="s">
        <v>400</v>
      </c>
      <c r="C8" s="172" t="s">
        <v>331</v>
      </c>
      <c r="D8" s="172" t="s">
        <v>452</v>
      </c>
      <c r="E8" s="172" t="s">
        <v>317</v>
      </c>
      <c r="F8" s="45" t="s">
        <v>146</v>
      </c>
      <c r="G8" s="23">
        <v>3</v>
      </c>
      <c r="H8" s="23">
        <v>30</v>
      </c>
      <c r="I8" s="48">
        <f t="shared" si="0"/>
        <v>0.5</v>
      </c>
      <c r="J8" s="118">
        <v>2</v>
      </c>
      <c r="K8" s="23">
        <v>12</v>
      </c>
      <c r="L8" s="109">
        <f>G8*I8*K8*J8</f>
        <v>36</v>
      </c>
    </row>
    <row r="9" spans="1:12" s="1" customFormat="1" ht="111" customHeight="1">
      <c r="A9" s="229"/>
      <c r="B9" s="108" t="s">
        <v>401</v>
      </c>
      <c r="C9" s="172" t="s">
        <v>453</v>
      </c>
      <c r="D9" s="172" t="s">
        <v>340</v>
      </c>
      <c r="E9" s="172" t="s">
        <v>454</v>
      </c>
      <c r="F9" s="45" t="s">
        <v>147</v>
      </c>
      <c r="G9" s="23">
        <v>3</v>
      </c>
      <c r="H9" s="23">
        <v>30</v>
      </c>
      <c r="I9" s="48">
        <f t="shared" si="0"/>
        <v>0.5</v>
      </c>
      <c r="J9" s="118">
        <v>2</v>
      </c>
      <c r="K9" s="23">
        <v>12</v>
      </c>
      <c r="L9" s="109">
        <f t="shared" si="1"/>
        <v>36</v>
      </c>
    </row>
    <row r="10" spans="1:12" s="1" customFormat="1" ht="105" customHeight="1" thickBot="1">
      <c r="A10" s="229"/>
      <c r="B10" s="110" t="s">
        <v>402</v>
      </c>
      <c r="C10" s="172" t="s">
        <v>334</v>
      </c>
      <c r="D10" s="172" t="s">
        <v>339</v>
      </c>
      <c r="E10" s="172" t="s">
        <v>444</v>
      </c>
      <c r="F10" s="45" t="s">
        <v>148</v>
      </c>
      <c r="G10" s="23">
        <v>3</v>
      </c>
      <c r="H10" s="23">
        <v>30</v>
      </c>
      <c r="I10" s="48">
        <f t="shared" si="0"/>
        <v>0.5</v>
      </c>
      <c r="J10" s="118">
        <v>2</v>
      </c>
      <c r="K10" s="23">
        <v>12</v>
      </c>
      <c r="L10" s="109">
        <f t="shared" si="1"/>
        <v>36</v>
      </c>
    </row>
    <row r="11" spans="1:16" s="1" customFormat="1" ht="138.75" customHeight="1">
      <c r="A11" s="229"/>
      <c r="B11" s="108" t="s">
        <v>403</v>
      </c>
      <c r="C11" s="172" t="s">
        <v>335</v>
      </c>
      <c r="D11" s="172" t="s">
        <v>338</v>
      </c>
      <c r="E11" s="172" t="s">
        <v>455</v>
      </c>
      <c r="F11" s="45" t="s">
        <v>149</v>
      </c>
      <c r="G11" s="23">
        <v>3</v>
      </c>
      <c r="H11" s="23">
        <v>60</v>
      </c>
      <c r="I11" s="48">
        <f t="shared" si="0"/>
        <v>1</v>
      </c>
      <c r="J11" s="118">
        <v>2</v>
      </c>
      <c r="K11" s="23">
        <v>12</v>
      </c>
      <c r="L11" s="109">
        <f t="shared" si="1"/>
        <v>72</v>
      </c>
      <c r="N11" s="151"/>
      <c r="O11" s="151"/>
      <c r="P11" s="151"/>
    </row>
    <row r="12" spans="1:16" s="1" customFormat="1" ht="181.5" customHeight="1" thickBot="1">
      <c r="A12" s="230"/>
      <c r="B12" s="110" t="s">
        <v>404</v>
      </c>
      <c r="C12" s="173" t="s">
        <v>335</v>
      </c>
      <c r="D12" s="173" t="s">
        <v>337</v>
      </c>
      <c r="E12" s="173" t="s">
        <v>456</v>
      </c>
      <c r="F12" s="122" t="s">
        <v>150</v>
      </c>
      <c r="G12" s="51">
        <v>3</v>
      </c>
      <c r="H12" s="51">
        <v>60</v>
      </c>
      <c r="I12" s="100">
        <f>H12/60</f>
        <v>1</v>
      </c>
      <c r="J12" s="119">
        <v>2</v>
      </c>
      <c r="K12" s="51">
        <v>12</v>
      </c>
      <c r="L12" s="112">
        <f t="shared" si="1"/>
        <v>72</v>
      </c>
      <c r="N12" s="151"/>
      <c r="O12" s="151"/>
      <c r="P12" s="151"/>
    </row>
    <row r="13" spans="1:12" s="1" customFormat="1" ht="18" customHeight="1" thickBot="1">
      <c r="A13" s="120"/>
      <c r="B13" s="121"/>
      <c r="C13" s="121"/>
      <c r="D13" s="121"/>
      <c r="E13" s="121"/>
      <c r="F13" s="121"/>
      <c r="G13" s="121"/>
      <c r="H13" s="121"/>
      <c r="I13" s="121">
        <v>8</v>
      </c>
      <c r="J13" s="121"/>
      <c r="K13" s="69"/>
      <c r="L13" s="154">
        <f>SUM(L3:L12)</f>
        <v>576</v>
      </c>
    </row>
    <row r="14" spans="1:12" s="1" customFormat="1" ht="85.5" customHeight="1">
      <c r="A14" s="231" t="s">
        <v>313</v>
      </c>
      <c r="B14" s="108" t="s">
        <v>405</v>
      </c>
      <c r="C14" s="46" t="s">
        <v>335</v>
      </c>
      <c r="D14" s="46" t="s">
        <v>336</v>
      </c>
      <c r="E14" s="46" t="s">
        <v>446</v>
      </c>
      <c r="F14" s="59" t="s">
        <v>151</v>
      </c>
      <c r="G14" s="52">
        <v>3</v>
      </c>
      <c r="H14" s="52">
        <v>60</v>
      </c>
      <c r="I14" s="56">
        <f>H14/60</f>
        <v>1</v>
      </c>
      <c r="J14" s="117">
        <v>2</v>
      </c>
      <c r="K14" s="52">
        <v>12</v>
      </c>
      <c r="L14" s="111">
        <f>G14*I14*J14*K14</f>
        <v>72</v>
      </c>
    </row>
    <row r="15" spans="1:12" s="1" customFormat="1" ht="88.5" customHeight="1" thickBot="1">
      <c r="A15" s="231"/>
      <c r="B15" s="110" t="s">
        <v>406</v>
      </c>
      <c r="C15" s="172" t="s">
        <v>345</v>
      </c>
      <c r="D15" s="172" t="s">
        <v>346</v>
      </c>
      <c r="E15" s="172" t="s">
        <v>446</v>
      </c>
      <c r="F15" s="54" t="s">
        <v>152</v>
      </c>
      <c r="G15" s="23">
        <v>3</v>
      </c>
      <c r="H15" s="23">
        <v>60</v>
      </c>
      <c r="I15" s="48">
        <f aca="true" t="shared" si="2" ref="I15:I21">H15/60</f>
        <v>1</v>
      </c>
      <c r="J15" s="118">
        <v>2</v>
      </c>
      <c r="K15" s="23">
        <v>12</v>
      </c>
      <c r="L15" s="109">
        <f aca="true" t="shared" si="3" ref="L15:L44">G15*I15*J15*K15</f>
        <v>72</v>
      </c>
    </row>
    <row r="16" spans="1:12" s="1" customFormat="1" ht="138.75" customHeight="1">
      <c r="A16" s="231"/>
      <c r="B16" s="108" t="s">
        <v>407</v>
      </c>
      <c r="C16" s="172" t="s">
        <v>345</v>
      </c>
      <c r="D16" s="172" t="s">
        <v>347</v>
      </c>
      <c r="E16" s="172" t="s">
        <v>446</v>
      </c>
      <c r="F16" s="54" t="s">
        <v>153</v>
      </c>
      <c r="G16" s="52">
        <v>3</v>
      </c>
      <c r="H16" s="23">
        <v>60</v>
      </c>
      <c r="I16" s="48">
        <f t="shared" si="2"/>
        <v>1</v>
      </c>
      <c r="J16" s="118">
        <v>2</v>
      </c>
      <c r="K16" s="23">
        <v>12</v>
      </c>
      <c r="L16" s="109">
        <f t="shared" si="3"/>
        <v>72</v>
      </c>
    </row>
    <row r="17" spans="1:12" s="1" customFormat="1" ht="176.25" customHeight="1" thickBot="1">
      <c r="A17" s="231"/>
      <c r="B17" s="110" t="s">
        <v>408</v>
      </c>
      <c r="C17" s="172" t="s">
        <v>345</v>
      </c>
      <c r="D17" s="172" t="s">
        <v>348</v>
      </c>
      <c r="E17" s="172" t="s">
        <v>446</v>
      </c>
      <c r="F17" s="54" t="s">
        <v>154</v>
      </c>
      <c r="G17" s="23">
        <v>3</v>
      </c>
      <c r="H17" s="23">
        <v>60</v>
      </c>
      <c r="I17" s="48">
        <f t="shared" si="2"/>
        <v>1</v>
      </c>
      <c r="J17" s="118">
        <v>2</v>
      </c>
      <c r="K17" s="23">
        <v>12</v>
      </c>
      <c r="L17" s="109">
        <f t="shared" si="3"/>
        <v>72</v>
      </c>
    </row>
    <row r="18" spans="1:12" s="1" customFormat="1" ht="127.5" customHeight="1">
      <c r="A18" s="231"/>
      <c r="B18" s="108" t="s">
        <v>409</v>
      </c>
      <c r="C18" s="172" t="s">
        <v>345</v>
      </c>
      <c r="D18" s="172" t="s">
        <v>349</v>
      </c>
      <c r="E18" s="172" t="s">
        <v>446</v>
      </c>
      <c r="F18" s="54" t="s">
        <v>155</v>
      </c>
      <c r="G18" s="52">
        <v>3</v>
      </c>
      <c r="H18" s="23">
        <v>60</v>
      </c>
      <c r="I18" s="48">
        <f t="shared" si="2"/>
        <v>1</v>
      </c>
      <c r="J18" s="118">
        <v>2</v>
      </c>
      <c r="K18" s="23">
        <v>12</v>
      </c>
      <c r="L18" s="109">
        <f t="shared" si="3"/>
        <v>72</v>
      </c>
    </row>
    <row r="19" spans="1:12" s="1" customFormat="1" ht="120.75" customHeight="1" thickBot="1">
      <c r="A19" s="231"/>
      <c r="B19" s="110" t="s">
        <v>410</v>
      </c>
      <c r="C19" s="172" t="s">
        <v>352</v>
      </c>
      <c r="D19" s="172" t="s">
        <v>350</v>
      </c>
      <c r="E19" s="172" t="s">
        <v>318</v>
      </c>
      <c r="F19" s="54" t="s">
        <v>156</v>
      </c>
      <c r="G19" s="23">
        <v>3</v>
      </c>
      <c r="H19" s="23">
        <v>60</v>
      </c>
      <c r="I19" s="48">
        <f t="shared" si="2"/>
        <v>1</v>
      </c>
      <c r="J19" s="118">
        <v>2</v>
      </c>
      <c r="K19" s="23">
        <v>12</v>
      </c>
      <c r="L19" s="109">
        <f t="shared" si="3"/>
        <v>72</v>
      </c>
    </row>
    <row r="20" spans="1:12" s="1" customFormat="1" ht="142.5" customHeight="1">
      <c r="A20" s="231"/>
      <c r="B20" s="108" t="s">
        <v>411</v>
      </c>
      <c r="C20" s="172" t="s">
        <v>352</v>
      </c>
      <c r="D20" s="172" t="s">
        <v>351</v>
      </c>
      <c r="E20" s="172" t="s">
        <v>318</v>
      </c>
      <c r="F20" s="54" t="s">
        <v>157</v>
      </c>
      <c r="G20" s="52">
        <v>3</v>
      </c>
      <c r="H20" s="23">
        <v>60</v>
      </c>
      <c r="I20" s="48">
        <f t="shared" si="2"/>
        <v>1</v>
      </c>
      <c r="J20" s="118">
        <v>2</v>
      </c>
      <c r="K20" s="23">
        <v>12</v>
      </c>
      <c r="L20" s="109">
        <f t="shared" si="3"/>
        <v>72</v>
      </c>
    </row>
    <row r="21" spans="1:12" s="1" customFormat="1" ht="70.5" customHeight="1" thickBot="1">
      <c r="A21" s="231"/>
      <c r="B21" s="110" t="s">
        <v>412</v>
      </c>
      <c r="C21" s="173" t="s">
        <v>352</v>
      </c>
      <c r="D21" s="173" t="s">
        <v>457</v>
      </c>
      <c r="E21" s="173" t="s">
        <v>318</v>
      </c>
      <c r="F21" s="55" t="s">
        <v>158</v>
      </c>
      <c r="G21" s="23">
        <v>3</v>
      </c>
      <c r="H21" s="51">
        <v>60</v>
      </c>
      <c r="I21" s="100">
        <f t="shared" si="2"/>
        <v>1</v>
      </c>
      <c r="J21" s="119">
        <v>2</v>
      </c>
      <c r="K21" s="51">
        <v>12</v>
      </c>
      <c r="L21" s="112">
        <f t="shared" si="3"/>
        <v>72</v>
      </c>
    </row>
    <row r="22" spans="1:12" s="1" customFormat="1" ht="18" customHeight="1" thickBot="1">
      <c r="A22" s="121">
        <f>SUM(I14:I21)</f>
        <v>8</v>
      </c>
      <c r="B22" s="121"/>
      <c r="C22" s="121"/>
      <c r="D22" s="121"/>
      <c r="E22" s="121"/>
      <c r="F22" s="121"/>
      <c r="G22" s="121"/>
      <c r="H22" s="121"/>
      <c r="I22" s="121">
        <v>8</v>
      </c>
      <c r="J22" s="121"/>
      <c r="K22" s="69"/>
      <c r="L22" s="155">
        <f>SUM(L14:L21)</f>
        <v>576</v>
      </c>
    </row>
    <row r="23" spans="1:12" s="1" customFormat="1" ht="91.5" customHeight="1" thickBot="1">
      <c r="A23" s="231" t="s">
        <v>314</v>
      </c>
      <c r="B23" s="108" t="s">
        <v>413</v>
      </c>
      <c r="C23" s="46" t="s">
        <v>355</v>
      </c>
      <c r="D23" s="46" t="s">
        <v>353</v>
      </c>
      <c r="E23" s="46">
        <v>28</v>
      </c>
      <c r="F23" s="59" t="s">
        <v>159</v>
      </c>
      <c r="G23" s="52">
        <v>2</v>
      </c>
      <c r="H23" s="46">
        <v>60</v>
      </c>
      <c r="I23" s="56">
        <f aca="true" t="shared" si="4" ref="I23:I28">H23/60</f>
        <v>1</v>
      </c>
      <c r="J23" s="117">
        <v>1</v>
      </c>
      <c r="K23" s="52">
        <v>12</v>
      </c>
      <c r="L23" s="111">
        <f t="shared" si="3"/>
        <v>24</v>
      </c>
    </row>
    <row r="24" spans="1:12" s="1" customFormat="1" ht="99" customHeight="1" thickBot="1">
      <c r="A24" s="231"/>
      <c r="B24" s="108" t="s">
        <v>414</v>
      </c>
      <c r="C24" s="172" t="s">
        <v>355</v>
      </c>
      <c r="D24" s="172" t="s">
        <v>354</v>
      </c>
      <c r="E24" s="172" t="s">
        <v>160</v>
      </c>
      <c r="F24" s="54" t="s">
        <v>161</v>
      </c>
      <c r="G24" s="23">
        <v>2</v>
      </c>
      <c r="H24" s="23">
        <v>60</v>
      </c>
      <c r="I24" s="48">
        <f t="shared" si="4"/>
        <v>1</v>
      </c>
      <c r="J24" s="118">
        <v>1</v>
      </c>
      <c r="K24" s="23">
        <v>12</v>
      </c>
      <c r="L24" s="109">
        <f t="shared" si="3"/>
        <v>24</v>
      </c>
    </row>
    <row r="25" spans="1:12" s="1" customFormat="1" ht="86.25" customHeight="1" thickBot="1">
      <c r="A25" s="231"/>
      <c r="B25" s="108" t="s">
        <v>415</v>
      </c>
      <c r="C25" s="172" t="s">
        <v>355</v>
      </c>
      <c r="D25" s="172" t="s">
        <v>356</v>
      </c>
      <c r="E25" s="172" t="s">
        <v>162</v>
      </c>
      <c r="F25" s="54" t="s">
        <v>163</v>
      </c>
      <c r="G25" s="52">
        <v>2</v>
      </c>
      <c r="H25" s="49">
        <v>60</v>
      </c>
      <c r="I25" s="48">
        <f t="shared" si="4"/>
        <v>1</v>
      </c>
      <c r="J25" s="118">
        <v>1</v>
      </c>
      <c r="K25" s="23">
        <v>12</v>
      </c>
      <c r="L25" s="109">
        <f t="shared" si="3"/>
        <v>24</v>
      </c>
    </row>
    <row r="26" spans="1:12" s="1" customFormat="1" ht="112.5" customHeight="1" thickBot="1">
      <c r="A26" s="231"/>
      <c r="B26" s="108" t="s">
        <v>416</v>
      </c>
      <c r="C26" s="172" t="s">
        <v>355</v>
      </c>
      <c r="D26" s="172" t="s">
        <v>357</v>
      </c>
      <c r="E26" s="172" t="s">
        <v>164</v>
      </c>
      <c r="F26" s="54" t="s">
        <v>165</v>
      </c>
      <c r="G26" s="23">
        <v>2</v>
      </c>
      <c r="H26" s="23">
        <v>60</v>
      </c>
      <c r="I26" s="48">
        <f t="shared" si="4"/>
        <v>1</v>
      </c>
      <c r="J26" s="118">
        <v>1</v>
      </c>
      <c r="K26" s="23">
        <v>12</v>
      </c>
      <c r="L26" s="109">
        <f t="shared" si="3"/>
        <v>24</v>
      </c>
    </row>
    <row r="27" spans="1:12" s="1" customFormat="1" ht="89.25" customHeight="1" thickBot="1">
      <c r="A27" s="231"/>
      <c r="B27" s="108" t="s">
        <v>417</v>
      </c>
      <c r="C27" s="172" t="s">
        <v>335</v>
      </c>
      <c r="D27" s="172" t="s">
        <v>358</v>
      </c>
      <c r="E27" s="172" t="s">
        <v>166</v>
      </c>
      <c r="F27" s="54" t="s">
        <v>167</v>
      </c>
      <c r="G27" s="52">
        <v>2</v>
      </c>
      <c r="H27" s="23">
        <v>120</v>
      </c>
      <c r="I27" s="48">
        <f t="shared" si="4"/>
        <v>2</v>
      </c>
      <c r="J27" s="118">
        <v>1</v>
      </c>
      <c r="K27" s="23">
        <v>12</v>
      </c>
      <c r="L27" s="109">
        <f t="shared" si="3"/>
        <v>48</v>
      </c>
    </row>
    <row r="28" spans="1:12" s="1" customFormat="1" ht="69.75" customHeight="1" thickBot="1">
      <c r="A28" s="231"/>
      <c r="B28" s="108" t="s">
        <v>418</v>
      </c>
      <c r="C28" s="173" t="s">
        <v>360</v>
      </c>
      <c r="D28" s="173" t="s">
        <v>359</v>
      </c>
      <c r="E28" s="173" t="s">
        <v>318</v>
      </c>
      <c r="F28" s="55" t="s">
        <v>168</v>
      </c>
      <c r="G28" s="23">
        <v>2</v>
      </c>
      <c r="H28" s="51">
        <v>120</v>
      </c>
      <c r="I28" s="100">
        <f t="shared" si="4"/>
        <v>2</v>
      </c>
      <c r="J28" s="119">
        <v>1</v>
      </c>
      <c r="K28" s="51">
        <v>12</v>
      </c>
      <c r="L28" s="112">
        <f t="shared" si="3"/>
        <v>48</v>
      </c>
    </row>
    <row r="29" spans="1:12" s="1" customFormat="1" ht="12.75" customHeight="1" thickBot="1">
      <c r="A29" s="113"/>
      <c r="B29" s="101"/>
      <c r="C29" s="101"/>
      <c r="D29" s="101"/>
      <c r="E29" s="69"/>
      <c r="F29" s="101"/>
      <c r="G29" s="69"/>
      <c r="H29" s="69"/>
      <c r="I29" s="70">
        <f>SUM(I23:I28)</f>
        <v>8</v>
      </c>
      <c r="J29" s="70"/>
      <c r="K29" s="69"/>
      <c r="L29" s="123">
        <f>SUM(L23:L28)</f>
        <v>192</v>
      </c>
    </row>
    <row r="30" spans="1:12" ht="114.75">
      <c r="A30" s="232" t="s">
        <v>312</v>
      </c>
      <c r="B30" s="167" t="s">
        <v>373</v>
      </c>
      <c r="C30" s="235" t="s">
        <v>178</v>
      </c>
      <c r="D30" s="114" t="s">
        <v>361</v>
      </c>
      <c r="E30" s="64">
        <v>5</v>
      </c>
      <c r="F30" s="59" t="s">
        <v>176</v>
      </c>
      <c r="G30" s="52">
        <v>2</v>
      </c>
      <c r="H30" s="52">
        <v>30</v>
      </c>
      <c r="I30" s="52">
        <f>H30/60</f>
        <v>0.5</v>
      </c>
      <c r="J30" s="117">
        <v>2</v>
      </c>
      <c r="K30" s="52">
        <v>12</v>
      </c>
      <c r="L30" s="111">
        <f t="shared" si="3"/>
        <v>24</v>
      </c>
    </row>
    <row r="31" spans="1:12" ht="78" customHeight="1">
      <c r="A31" s="233"/>
      <c r="B31" s="168" t="s">
        <v>374</v>
      </c>
      <c r="C31" s="236"/>
      <c r="D31" s="115" t="s">
        <v>174</v>
      </c>
      <c r="E31" s="25">
        <v>4</v>
      </c>
      <c r="F31" s="71" t="s">
        <v>177</v>
      </c>
      <c r="G31" s="23">
        <v>2</v>
      </c>
      <c r="H31" s="23">
        <v>60</v>
      </c>
      <c r="I31" s="23">
        <f aca="true" t="shared" si="5" ref="I31:I46">H31/60</f>
        <v>1</v>
      </c>
      <c r="J31" s="118">
        <v>2</v>
      </c>
      <c r="K31" s="23">
        <v>12</v>
      </c>
      <c r="L31" s="109">
        <f t="shared" si="3"/>
        <v>48</v>
      </c>
    </row>
    <row r="32" spans="1:12" ht="109.5" customHeight="1">
      <c r="A32" s="233"/>
      <c r="B32" s="168" t="s">
        <v>397</v>
      </c>
      <c r="C32" s="236"/>
      <c r="D32" s="115" t="s">
        <v>175</v>
      </c>
      <c r="E32" s="25">
        <v>2</v>
      </c>
      <c r="F32" s="71" t="s">
        <v>179</v>
      </c>
      <c r="G32" s="23">
        <v>2</v>
      </c>
      <c r="H32" s="23">
        <v>15</v>
      </c>
      <c r="I32" s="23">
        <f t="shared" si="5"/>
        <v>0.25</v>
      </c>
      <c r="J32" s="118">
        <v>2</v>
      </c>
      <c r="K32" s="23">
        <v>12</v>
      </c>
      <c r="L32" s="109">
        <f t="shared" si="3"/>
        <v>12</v>
      </c>
    </row>
    <row r="33" spans="1:12" ht="63.75">
      <c r="A33" s="233"/>
      <c r="B33" s="168" t="s">
        <v>398</v>
      </c>
      <c r="C33" s="236"/>
      <c r="D33" s="171" t="s">
        <v>200</v>
      </c>
      <c r="E33" s="25">
        <v>5</v>
      </c>
      <c r="F33" s="71" t="s">
        <v>180</v>
      </c>
      <c r="G33" s="23">
        <v>2</v>
      </c>
      <c r="H33" s="23">
        <v>15</v>
      </c>
      <c r="I33" s="23">
        <f t="shared" si="5"/>
        <v>0.25</v>
      </c>
      <c r="J33" s="118">
        <v>2</v>
      </c>
      <c r="K33" s="23">
        <v>12</v>
      </c>
      <c r="L33" s="109">
        <f t="shared" si="3"/>
        <v>12</v>
      </c>
    </row>
    <row r="34" spans="1:12" ht="114.75">
      <c r="A34" s="233"/>
      <c r="B34" s="168" t="s">
        <v>399</v>
      </c>
      <c r="C34" s="237" t="s">
        <v>183</v>
      </c>
      <c r="D34" s="115" t="s">
        <v>362</v>
      </c>
      <c r="E34" s="25">
        <v>5</v>
      </c>
      <c r="F34" s="71" t="s">
        <v>181</v>
      </c>
      <c r="G34" s="23">
        <v>2</v>
      </c>
      <c r="H34" s="23">
        <v>15</v>
      </c>
      <c r="I34" s="23">
        <f t="shared" si="5"/>
        <v>0.25</v>
      </c>
      <c r="J34" s="118">
        <v>2</v>
      </c>
      <c r="K34" s="23">
        <v>12</v>
      </c>
      <c r="L34" s="109">
        <f t="shared" si="3"/>
        <v>12</v>
      </c>
    </row>
    <row r="35" spans="1:20" ht="63.75">
      <c r="A35" s="233"/>
      <c r="B35" s="168" t="s">
        <v>400</v>
      </c>
      <c r="C35" s="237"/>
      <c r="D35" s="115" t="s">
        <v>363</v>
      </c>
      <c r="E35" s="25">
        <v>5</v>
      </c>
      <c r="F35" s="71" t="s">
        <v>182</v>
      </c>
      <c r="G35" s="23">
        <v>2</v>
      </c>
      <c r="H35" s="23">
        <v>15</v>
      </c>
      <c r="I35" s="23">
        <f t="shared" si="5"/>
        <v>0.25</v>
      </c>
      <c r="J35" s="118">
        <v>2</v>
      </c>
      <c r="K35" s="23">
        <v>12</v>
      </c>
      <c r="L35" s="109">
        <f t="shared" si="3"/>
        <v>12</v>
      </c>
      <c r="M35" s="74"/>
      <c r="N35" s="74"/>
      <c r="O35" s="74"/>
      <c r="P35" s="74"/>
      <c r="Q35" s="74"/>
      <c r="R35" s="74"/>
      <c r="S35" s="74"/>
      <c r="T35" s="74"/>
    </row>
    <row r="36" spans="1:20" ht="51.75" customHeight="1">
      <c r="A36" s="233"/>
      <c r="B36" s="168" t="s">
        <v>401</v>
      </c>
      <c r="C36" s="171" t="s">
        <v>364</v>
      </c>
      <c r="D36" s="171" t="s">
        <v>186</v>
      </c>
      <c r="E36" s="73">
        <v>8</v>
      </c>
      <c r="F36" s="72" t="s">
        <v>192</v>
      </c>
      <c r="G36" s="23">
        <v>2</v>
      </c>
      <c r="H36" s="25">
        <v>15</v>
      </c>
      <c r="I36" s="23">
        <f t="shared" si="5"/>
        <v>0.25</v>
      </c>
      <c r="J36" s="118">
        <v>2</v>
      </c>
      <c r="K36" s="23">
        <v>12</v>
      </c>
      <c r="L36" s="109">
        <f t="shared" si="3"/>
        <v>12</v>
      </c>
      <c r="M36" s="75"/>
      <c r="N36" s="74"/>
      <c r="O36" s="76"/>
      <c r="P36" s="76"/>
      <c r="Q36" s="77"/>
      <c r="R36" s="74"/>
      <c r="S36" s="74"/>
      <c r="T36" s="74"/>
    </row>
    <row r="37" spans="1:20" ht="38.25">
      <c r="A37" s="233"/>
      <c r="B37" s="168" t="s">
        <v>402</v>
      </c>
      <c r="C37" s="171" t="s">
        <v>185</v>
      </c>
      <c r="D37" s="171" t="s">
        <v>184</v>
      </c>
      <c r="E37" s="25">
        <v>5</v>
      </c>
      <c r="F37" s="72" t="s">
        <v>191</v>
      </c>
      <c r="G37" s="23">
        <v>2</v>
      </c>
      <c r="H37" s="25">
        <v>45</v>
      </c>
      <c r="I37" s="23">
        <f t="shared" si="5"/>
        <v>0.75</v>
      </c>
      <c r="J37" s="118">
        <v>2</v>
      </c>
      <c r="K37" s="23">
        <v>12</v>
      </c>
      <c r="L37" s="109">
        <f t="shared" si="3"/>
        <v>36</v>
      </c>
      <c r="M37" s="75"/>
      <c r="N37" s="74"/>
      <c r="O37" s="76"/>
      <c r="P37" s="76"/>
      <c r="Q37" s="77"/>
      <c r="R37" s="74"/>
      <c r="S37" s="74"/>
      <c r="T37" s="74"/>
    </row>
    <row r="38" spans="1:20" ht="25.5">
      <c r="A38" s="233"/>
      <c r="B38" s="78" t="s">
        <v>402</v>
      </c>
      <c r="C38" s="171" t="s">
        <v>187</v>
      </c>
      <c r="D38" s="172" t="s">
        <v>365</v>
      </c>
      <c r="E38" s="73">
        <v>4</v>
      </c>
      <c r="F38" s="72" t="s">
        <v>193</v>
      </c>
      <c r="G38" s="23">
        <v>2</v>
      </c>
      <c r="H38" s="25">
        <v>15</v>
      </c>
      <c r="I38" s="23">
        <f t="shared" si="5"/>
        <v>0.25</v>
      </c>
      <c r="J38" s="118">
        <v>2</v>
      </c>
      <c r="K38" s="23">
        <v>12</v>
      </c>
      <c r="L38" s="109">
        <f t="shared" si="3"/>
        <v>12</v>
      </c>
      <c r="M38" s="75"/>
      <c r="N38" s="74"/>
      <c r="O38" s="76"/>
      <c r="P38" s="76"/>
      <c r="Q38" s="77"/>
      <c r="R38" s="74"/>
      <c r="S38" s="74"/>
      <c r="T38" s="74"/>
    </row>
    <row r="39" spans="1:20" ht="76.5">
      <c r="A39" s="233"/>
      <c r="B39" s="168" t="s">
        <v>403</v>
      </c>
      <c r="C39" s="238" t="s">
        <v>188</v>
      </c>
      <c r="D39" s="171" t="s">
        <v>189</v>
      </c>
      <c r="E39" s="73">
        <v>7</v>
      </c>
      <c r="F39" s="71" t="s">
        <v>194</v>
      </c>
      <c r="G39" s="23">
        <v>2</v>
      </c>
      <c r="H39" s="25">
        <v>30</v>
      </c>
      <c r="I39" s="23">
        <f t="shared" si="5"/>
        <v>0.5</v>
      </c>
      <c r="J39" s="118">
        <v>2</v>
      </c>
      <c r="K39" s="23">
        <v>12</v>
      </c>
      <c r="L39" s="109">
        <f t="shared" si="3"/>
        <v>24</v>
      </c>
      <c r="M39" s="75"/>
      <c r="N39" s="74"/>
      <c r="O39" s="76"/>
      <c r="P39" s="76"/>
      <c r="Q39" s="77"/>
      <c r="R39" s="74"/>
      <c r="S39" s="74"/>
      <c r="T39" s="74"/>
    </row>
    <row r="40" spans="1:17" ht="38.25">
      <c r="A40" s="233"/>
      <c r="B40" s="168" t="s">
        <v>404</v>
      </c>
      <c r="C40" s="238"/>
      <c r="D40" s="171" t="s">
        <v>190</v>
      </c>
      <c r="E40" s="73">
        <v>7</v>
      </c>
      <c r="F40" s="71" t="s">
        <v>195</v>
      </c>
      <c r="G40" s="23">
        <v>2</v>
      </c>
      <c r="H40" s="73">
        <v>60</v>
      </c>
      <c r="I40" s="23">
        <f t="shared" si="5"/>
        <v>1</v>
      </c>
      <c r="J40" s="118">
        <v>2</v>
      </c>
      <c r="K40" s="23">
        <v>12</v>
      </c>
      <c r="L40" s="109">
        <f t="shared" si="3"/>
        <v>48</v>
      </c>
      <c r="M40" s="5"/>
      <c r="O40" s="14"/>
      <c r="P40" s="14"/>
      <c r="Q40" s="57"/>
    </row>
    <row r="41" spans="1:17" ht="229.5" customHeight="1">
      <c r="A41" s="233"/>
      <c r="B41" s="168" t="s">
        <v>419</v>
      </c>
      <c r="C41" s="239" t="s">
        <v>202</v>
      </c>
      <c r="D41" s="171" t="s">
        <v>196</v>
      </c>
      <c r="E41" s="73">
        <v>12</v>
      </c>
      <c r="F41" s="58" t="s">
        <v>203</v>
      </c>
      <c r="G41" s="23">
        <v>2</v>
      </c>
      <c r="H41" s="25">
        <v>30</v>
      </c>
      <c r="I41" s="23">
        <f t="shared" si="5"/>
        <v>0.5</v>
      </c>
      <c r="J41" s="118">
        <v>2</v>
      </c>
      <c r="K41" s="23">
        <v>12</v>
      </c>
      <c r="L41" s="109">
        <f t="shared" si="3"/>
        <v>24</v>
      </c>
      <c r="M41" s="5"/>
      <c r="O41" s="14"/>
      <c r="P41" s="14"/>
      <c r="Q41" s="57"/>
    </row>
    <row r="42" spans="1:12" ht="117" customHeight="1">
      <c r="A42" s="233"/>
      <c r="B42" s="168" t="s">
        <v>420</v>
      </c>
      <c r="C42" s="239"/>
      <c r="D42" s="171" t="s">
        <v>197</v>
      </c>
      <c r="E42" s="73">
        <v>6</v>
      </c>
      <c r="F42" s="84" t="s">
        <v>204</v>
      </c>
      <c r="G42" s="23">
        <v>2</v>
      </c>
      <c r="H42" s="25">
        <v>15</v>
      </c>
      <c r="I42" s="23">
        <f t="shared" si="5"/>
        <v>0.25</v>
      </c>
      <c r="J42" s="118">
        <v>2</v>
      </c>
      <c r="K42" s="23">
        <v>12</v>
      </c>
      <c r="L42" s="109">
        <f t="shared" si="3"/>
        <v>12</v>
      </c>
    </row>
    <row r="43" spans="1:12" ht="138.75" customHeight="1">
      <c r="A43" s="233"/>
      <c r="B43" s="168" t="s">
        <v>405</v>
      </c>
      <c r="C43" s="239"/>
      <c r="D43" s="172" t="s">
        <v>198</v>
      </c>
      <c r="E43" s="25">
        <v>22</v>
      </c>
      <c r="F43" s="71" t="s">
        <v>205</v>
      </c>
      <c r="G43" s="23">
        <v>2</v>
      </c>
      <c r="H43" s="25">
        <v>30</v>
      </c>
      <c r="I43" s="23">
        <f t="shared" si="5"/>
        <v>0.5</v>
      </c>
      <c r="J43" s="118">
        <v>2</v>
      </c>
      <c r="K43" s="23">
        <v>12</v>
      </c>
      <c r="L43" s="109">
        <f t="shared" si="3"/>
        <v>24</v>
      </c>
    </row>
    <row r="44" spans="1:12" ht="91.5" customHeight="1">
      <c r="A44" s="233"/>
      <c r="B44" s="168" t="s">
        <v>406</v>
      </c>
      <c r="C44" s="239"/>
      <c r="D44" s="172" t="s">
        <v>199</v>
      </c>
      <c r="E44" s="25">
        <v>11</v>
      </c>
      <c r="F44" s="84" t="s">
        <v>206</v>
      </c>
      <c r="G44" s="23">
        <v>2</v>
      </c>
      <c r="H44" s="25">
        <v>30</v>
      </c>
      <c r="I44" s="23">
        <f t="shared" si="5"/>
        <v>0.5</v>
      </c>
      <c r="J44" s="118">
        <v>2</v>
      </c>
      <c r="K44" s="23">
        <v>12</v>
      </c>
      <c r="L44" s="109">
        <f t="shared" si="3"/>
        <v>24</v>
      </c>
    </row>
    <row r="45" spans="1:12" ht="132" customHeight="1">
      <c r="A45" s="233"/>
      <c r="B45" s="168" t="s">
        <v>407</v>
      </c>
      <c r="C45" s="239"/>
      <c r="D45" s="171" t="s">
        <v>200</v>
      </c>
      <c r="E45" s="73">
        <v>22</v>
      </c>
      <c r="F45" s="84" t="s">
        <v>207</v>
      </c>
      <c r="G45" s="23">
        <v>2</v>
      </c>
      <c r="H45" s="25">
        <v>30</v>
      </c>
      <c r="I45" s="23">
        <f t="shared" si="5"/>
        <v>0.5</v>
      </c>
      <c r="J45" s="118">
        <v>2</v>
      </c>
      <c r="K45" s="23">
        <v>12</v>
      </c>
      <c r="L45" s="109">
        <f>G45*I45*J45*K45</f>
        <v>24</v>
      </c>
    </row>
    <row r="46" spans="1:12" ht="77.25" thickBot="1">
      <c r="A46" s="234"/>
      <c r="B46" s="169" t="s">
        <v>408</v>
      </c>
      <c r="C46" s="240"/>
      <c r="D46" s="68" t="s">
        <v>201</v>
      </c>
      <c r="E46" s="65">
        <v>5</v>
      </c>
      <c r="F46" s="85" t="s">
        <v>208</v>
      </c>
      <c r="G46" s="51">
        <v>2</v>
      </c>
      <c r="H46" s="65">
        <v>30</v>
      </c>
      <c r="I46" s="51">
        <f t="shared" si="5"/>
        <v>0.5</v>
      </c>
      <c r="J46" s="119">
        <v>2</v>
      </c>
      <c r="K46" s="51">
        <v>12</v>
      </c>
      <c r="L46" s="112">
        <f>G46*I46*J46*K46</f>
        <v>24</v>
      </c>
    </row>
    <row r="47" spans="9:13" ht="20.25">
      <c r="I47" s="97">
        <f>SUM(I30:I46)</f>
        <v>8</v>
      </c>
      <c r="L47" s="153">
        <f>SUM(L30:L46)</f>
        <v>384</v>
      </c>
      <c r="M47" s="89"/>
    </row>
    <row r="48" ht="23.25">
      <c r="L48" s="98">
        <f>L13+L22+L29</f>
        <v>1344</v>
      </c>
    </row>
    <row r="49" spans="7:12" ht="15.75">
      <c r="G49" s="124"/>
      <c r="I49" s="125"/>
      <c r="J49" s="125"/>
      <c r="K49" s="125"/>
      <c r="L49" s="125"/>
    </row>
    <row r="50" spans="7:12" ht="15.75">
      <c r="G50"/>
      <c r="J50" s="126"/>
      <c r="K50" s="126"/>
      <c r="L50" s="126"/>
    </row>
    <row r="51" spans="7:14" ht="12.75">
      <c r="G51"/>
      <c r="J51"/>
      <c r="N51" s="127"/>
    </row>
    <row r="52" spans="7:14" ht="12.75">
      <c r="G52"/>
      <c r="J52"/>
      <c r="L52" t="s">
        <v>369</v>
      </c>
      <c r="N52" s="127">
        <f>L13+L22+L29</f>
        <v>1344</v>
      </c>
    </row>
    <row r="53" spans="7:14" ht="12.75">
      <c r="G53"/>
      <c r="J53"/>
      <c r="L53" t="s">
        <v>370</v>
      </c>
      <c r="N53" s="127">
        <f>L47</f>
        <v>384</v>
      </c>
    </row>
    <row r="54" spans="7:15" ht="12.75">
      <c r="G54"/>
      <c r="J54"/>
      <c r="L54" t="s">
        <v>371</v>
      </c>
      <c r="N54" s="127">
        <f>SUBTOTAL(9,N52:N53)</f>
        <v>1728</v>
      </c>
      <c r="O54">
        <f>N54*12</f>
        <v>20736</v>
      </c>
    </row>
    <row r="55" spans="7:14" ht="12.75">
      <c r="G55"/>
      <c r="J55"/>
      <c r="N55" s="127"/>
    </row>
    <row r="56" spans="7:14" ht="12.75">
      <c r="G56"/>
      <c r="J56"/>
      <c r="L56" s="15" t="s">
        <v>372</v>
      </c>
      <c r="N56" s="57">
        <f>80%*O54</f>
        <v>16588.8</v>
      </c>
    </row>
    <row r="57" spans="7:14" ht="12.75">
      <c r="G57"/>
      <c r="J57"/>
      <c r="L57" s="156">
        <v>0.2</v>
      </c>
      <c r="N57" s="127">
        <f>20%*O54</f>
        <v>4147.2</v>
      </c>
    </row>
    <row r="58" spans="7:14" ht="12.75">
      <c r="G58"/>
      <c r="J58"/>
      <c r="N58" s="127"/>
    </row>
  </sheetData>
  <sheetProtection/>
  <mergeCells count="9">
    <mergeCell ref="B1:L1"/>
    <mergeCell ref="A3:A12"/>
    <mergeCell ref="A14:A21"/>
    <mergeCell ref="A23:A28"/>
    <mergeCell ref="A30:A46"/>
    <mergeCell ref="C30:C33"/>
    <mergeCell ref="C34:C35"/>
    <mergeCell ref="C39:C40"/>
    <mergeCell ref="C41:C4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5"/>
  <sheetViews>
    <sheetView zoomScalePageLayoutView="0" workbookViewId="0" topLeftCell="A1">
      <pane xSplit="8" ySplit="2" topLeftCell="I32" activePane="bottomRight" state="frozen"/>
      <selection pane="topLeft" activeCell="A1" sqref="A1"/>
      <selection pane="topRight" activeCell="G1" sqref="G1"/>
      <selection pane="bottomLeft" activeCell="A11" sqref="A11"/>
      <selection pane="bottomRight" activeCell="N14" sqref="N14"/>
    </sheetView>
  </sheetViews>
  <sheetFormatPr defaultColWidth="9.140625" defaultRowHeight="12.75"/>
  <cols>
    <col min="1" max="1" width="8.421875" style="0" customWidth="1"/>
    <col min="2" max="2" width="7.00390625" style="0" customWidth="1"/>
    <col min="3" max="4" width="30.00390625" style="0" customWidth="1"/>
    <col min="5" max="5" width="10.140625" style="0" customWidth="1"/>
    <col min="6" max="6" width="69.140625" style="0" customWidth="1"/>
    <col min="7" max="7" width="7.57421875" style="5" customWidth="1"/>
    <col min="8" max="8" width="9.421875" style="0" customWidth="1"/>
    <col min="9" max="9" width="11.57421875" style="14" bestFit="1" customWidth="1"/>
    <col min="10" max="10" width="9.140625" style="57" customWidth="1"/>
    <col min="12" max="12" width="22.7109375" style="0" customWidth="1"/>
    <col min="14" max="14" width="11.57421875" style="0" bestFit="1" customWidth="1"/>
  </cols>
  <sheetData>
    <row r="1" spans="2:13" ht="45.75" customHeight="1" thickBot="1">
      <c r="B1" s="225" t="s">
        <v>459</v>
      </c>
      <c r="C1" s="226"/>
      <c r="D1" s="226"/>
      <c r="E1" s="226"/>
      <c r="F1" s="226"/>
      <c r="G1" s="226"/>
      <c r="H1" s="226"/>
      <c r="I1" s="226"/>
      <c r="J1" s="226"/>
      <c r="K1" s="226"/>
      <c r="L1" s="227"/>
      <c r="M1" s="53"/>
    </row>
    <row r="2" spans="1:12" s="1" customFormat="1" ht="41.25" customHeight="1" thickBot="1">
      <c r="A2" s="206" t="s">
        <v>435</v>
      </c>
      <c r="B2" s="134" t="s">
        <v>441</v>
      </c>
      <c r="C2" s="6" t="s">
        <v>1</v>
      </c>
      <c r="D2" s="6" t="s">
        <v>315</v>
      </c>
      <c r="E2" s="215" t="s">
        <v>316</v>
      </c>
      <c r="F2" s="192" t="s">
        <v>140</v>
      </c>
      <c r="G2" s="6" t="s">
        <v>3</v>
      </c>
      <c r="H2" s="6" t="s">
        <v>0</v>
      </c>
      <c r="I2" s="175" t="s">
        <v>366</v>
      </c>
      <c r="J2" s="193" t="s">
        <v>29</v>
      </c>
      <c r="K2" s="6" t="s">
        <v>367</v>
      </c>
      <c r="L2" s="216" t="s">
        <v>368</v>
      </c>
    </row>
    <row r="3" spans="1:12" s="1" customFormat="1" ht="97.5" customHeight="1">
      <c r="A3" s="228" t="s">
        <v>312</v>
      </c>
      <c r="B3" s="208" t="s">
        <v>373</v>
      </c>
      <c r="C3" s="209" t="s">
        <v>460</v>
      </c>
      <c r="D3" s="209" t="s">
        <v>344</v>
      </c>
      <c r="E3" s="209" t="s">
        <v>317</v>
      </c>
      <c r="F3" s="210" t="s">
        <v>141</v>
      </c>
      <c r="G3" s="211">
        <v>8</v>
      </c>
      <c r="H3" s="211">
        <v>30</v>
      </c>
      <c r="I3" s="212">
        <f>H3/60</f>
        <v>0.5</v>
      </c>
      <c r="J3" s="213">
        <v>2</v>
      </c>
      <c r="K3" s="211">
        <v>12</v>
      </c>
      <c r="L3" s="214">
        <f>G3*I3*K3*J3</f>
        <v>96</v>
      </c>
    </row>
    <row r="4" spans="1:12" s="1" customFormat="1" ht="147.75" customHeight="1" thickBot="1">
      <c r="A4" s="229"/>
      <c r="B4" s="110" t="s">
        <v>374</v>
      </c>
      <c r="C4" s="172" t="s">
        <v>461</v>
      </c>
      <c r="D4" s="172" t="s">
        <v>343</v>
      </c>
      <c r="E4" s="172" t="s">
        <v>317</v>
      </c>
      <c r="F4" s="45" t="s">
        <v>142</v>
      </c>
      <c r="G4" s="23">
        <v>8</v>
      </c>
      <c r="H4" s="23">
        <v>30</v>
      </c>
      <c r="I4" s="48">
        <f aca="true" t="shared" si="0" ref="I4:I9">H4/60</f>
        <v>0.5</v>
      </c>
      <c r="J4" s="118">
        <v>2</v>
      </c>
      <c r="K4" s="23">
        <v>12</v>
      </c>
      <c r="L4" s="109">
        <f aca="true" t="shared" si="1" ref="L4:L10">G4*I4*K4*J4</f>
        <v>96</v>
      </c>
    </row>
    <row r="5" spans="1:12" s="1" customFormat="1" ht="121.5" customHeight="1">
      <c r="A5" s="229"/>
      <c r="B5" s="108" t="s">
        <v>397</v>
      </c>
      <c r="C5" s="172" t="s">
        <v>462</v>
      </c>
      <c r="D5" s="172" t="s">
        <v>463</v>
      </c>
      <c r="E5" s="172" t="s">
        <v>445</v>
      </c>
      <c r="F5" s="45" t="s">
        <v>143</v>
      </c>
      <c r="G5" s="23">
        <v>8</v>
      </c>
      <c r="H5" s="23">
        <v>30</v>
      </c>
      <c r="I5" s="48">
        <f t="shared" si="0"/>
        <v>0.5</v>
      </c>
      <c r="J5" s="118">
        <v>2</v>
      </c>
      <c r="K5" s="23">
        <v>12</v>
      </c>
      <c r="L5" s="109">
        <f t="shared" si="1"/>
        <v>96</v>
      </c>
    </row>
    <row r="6" spans="1:12" s="1" customFormat="1" ht="96.75" customHeight="1" thickBot="1">
      <c r="A6" s="229"/>
      <c r="B6" s="110" t="s">
        <v>398</v>
      </c>
      <c r="C6" s="172" t="s">
        <v>464</v>
      </c>
      <c r="D6" s="172" t="s">
        <v>342</v>
      </c>
      <c r="E6" s="172" t="s">
        <v>445</v>
      </c>
      <c r="F6" s="45" t="s">
        <v>144</v>
      </c>
      <c r="G6" s="23">
        <v>8</v>
      </c>
      <c r="H6" s="23">
        <v>30</v>
      </c>
      <c r="I6" s="48">
        <f t="shared" si="0"/>
        <v>0.5</v>
      </c>
      <c r="J6" s="118">
        <v>2</v>
      </c>
      <c r="K6" s="23">
        <v>12</v>
      </c>
      <c r="L6" s="109">
        <f t="shared" si="1"/>
        <v>96</v>
      </c>
    </row>
    <row r="7" spans="1:12" s="1" customFormat="1" ht="198" customHeight="1">
      <c r="A7" s="229"/>
      <c r="B7" s="108" t="s">
        <v>399</v>
      </c>
      <c r="C7" s="172" t="s">
        <v>465</v>
      </c>
      <c r="D7" s="172" t="s">
        <v>341</v>
      </c>
      <c r="E7" s="172" t="s">
        <v>445</v>
      </c>
      <c r="F7" s="45" t="s">
        <v>145</v>
      </c>
      <c r="G7" s="23">
        <v>8</v>
      </c>
      <c r="H7" s="23">
        <v>60</v>
      </c>
      <c r="I7" s="48">
        <f t="shared" si="0"/>
        <v>1</v>
      </c>
      <c r="J7" s="118">
        <v>2</v>
      </c>
      <c r="K7" s="23">
        <v>12</v>
      </c>
      <c r="L7" s="109">
        <f t="shared" si="1"/>
        <v>192</v>
      </c>
    </row>
    <row r="8" spans="1:12" s="1" customFormat="1" ht="72.75" customHeight="1" thickBot="1">
      <c r="A8" s="229"/>
      <c r="B8" s="110" t="s">
        <v>400</v>
      </c>
      <c r="C8" s="172" t="s">
        <v>466</v>
      </c>
      <c r="D8" s="172" t="s">
        <v>452</v>
      </c>
      <c r="E8" s="172" t="s">
        <v>445</v>
      </c>
      <c r="F8" s="45" t="s">
        <v>146</v>
      </c>
      <c r="G8" s="23">
        <v>8</v>
      </c>
      <c r="H8" s="23">
        <v>30</v>
      </c>
      <c r="I8" s="48">
        <f t="shared" si="0"/>
        <v>0.5</v>
      </c>
      <c r="J8" s="118">
        <v>2</v>
      </c>
      <c r="K8" s="23">
        <v>12</v>
      </c>
      <c r="L8" s="109">
        <f>G8*I8*K8*J8</f>
        <v>96</v>
      </c>
    </row>
    <row r="9" spans="1:12" s="1" customFormat="1" ht="111" customHeight="1">
      <c r="A9" s="229"/>
      <c r="B9" s="108" t="s">
        <v>401</v>
      </c>
      <c r="C9" s="172" t="s">
        <v>333</v>
      </c>
      <c r="D9" s="172" t="s">
        <v>340</v>
      </c>
      <c r="E9" s="172" t="s">
        <v>444</v>
      </c>
      <c r="F9" s="45" t="s">
        <v>147</v>
      </c>
      <c r="G9" s="23">
        <v>8</v>
      </c>
      <c r="H9" s="23">
        <v>30</v>
      </c>
      <c r="I9" s="48">
        <f t="shared" si="0"/>
        <v>0.5</v>
      </c>
      <c r="J9" s="118">
        <v>2</v>
      </c>
      <c r="K9" s="23">
        <v>12</v>
      </c>
      <c r="L9" s="109">
        <f t="shared" si="1"/>
        <v>96</v>
      </c>
    </row>
    <row r="10" spans="1:16" s="1" customFormat="1" ht="181.5" customHeight="1" thickBot="1">
      <c r="A10" s="230"/>
      <c r="B10" s="110" t="s">
        <v>404</v>
      </c>
      <c r="C10" s="50" t="s">
        <v>467</v>
      </c>
      <c r="D10" s="50" t="s">
        <v>337</v>
      </c>
      <c r="E10" s="50" t="s">
        <v>444</v>
      </c>
      <c r="F10" s="122" t="s">
        <v>150</v>
      </c>
      <c r="G10" s="51">
        <v>8</v>
      </c>
      <c r="H10" s="51">
        <v>60</v>
      </c>
      <c r="I10" s="100">
        <f>H10/60</f>
        <v>1</v>
      </c>
      <c r="J10" s="119">
        <v>2</v>
      </c>
      <c r="K10" s="51">
        <v>12</v>
      </c>
      <c r="L10" s="112">
        <f t="shared" si="1"/>
        <v>192</v>
      </c>
      <c r="N10" s="151"/>
      <c r="O10" s="151"/>
      <c r="P10" s="151"/>
    </row>
    <row r="11" spans="1:12" s="1" customFormat="1" ht="85.5" customHeight="1">
      <c r="A11" s="231" t="s">
        <v>313</v>
      </c>
      <c r="B11" s="108" t="s">
        <v>405</v>
      </c>
      <c r="C11" s="46" t="s">
        <v>335</v>
      </c>
      <c r="D11" s="46" t="s">
        <v>336</v>
      </c>
      <c r="E11" s="46" t="s">
        <v>446</v>
      </c>
      <c r="F11" s="59" t="s">
        <v>151</v>
      </c>
      <c r="G11" s="52">
        <v>8</v>
      </c>
      <c r="H11" s="52">
        <v>30</v>
      </c>
      <c r="I11" s="56">
        <f>H11/60</f>
        <v>0.5</v>
      </c>
      <c r="J11" s="117">
        <v>2</v>
      </c>
      <c r="K11" s="52">
        <v>12</v>
      </c>
      <c r="L11" s="111">
        <f>G11*I11*J11*K11</f>
        <v>96</v>
      </c>
    </row>
    <row r="12" spans="1:12" s="1" customFormat="1" ht="88.5" customHeight="1">
      <c r="A12" s="231"/>
      <c r="B12" s="110" t="s">
        <v>406</v>
      </c>
      <c r="C12" s="47" t="s">
        <v>345</v>
      </c>
      <c r="D12" s="47" t="s">
        <v>346</v>
      </c>
      <c r="E12" s="47" t="s">
        <v>446</v>
      </c>
      <c r="F12" s="54" t="s">
        <v>152</v>
      </c>
      <c r="G12" s="23">
        <v>8</v>
      </c>
      <c r="H12" s="23">
        <v>30</v>
      </c>
      <c r="I12" s="48">
        <f>H12/60</f>
        <v>0.5</v>
      </c>
      <c r="J12" s="118">
        <v>2</v>
      </c>
      <c r="K12" s="23">
        <v>12</v>
      </c>
      <c r="L12" s="109">
        <f aca="true" t="shared" si="2" ref="L12:L31">G12*I12*J12*K12</f>
        <v>96</v>
      </c>
    </row>
    <row r="13" spans="1:12" s="1" customFormat="1" ht="176.25" customHeight="1" thickBot="1">
      <c r="A13" s="231"/>
      <c r="B13" s="110" t="s">
        <v>408</v>
      </c>
      <c r="C13" s="47" t="s">
        <v>345</v>
      </c>
      <c r="D13" s="47" t="s">
        <v>348</v>
      </c>
      <c r="E13" s="47" t="s">
        <v>468</v>
      </c>
      <c r="F13" s="54" t="s">
        <v>154</v>
      </c>
      <c r="G13" s="23">
        <v>8</v>
      </c>
      <c r="H13" s="23">
        <v>60</v>
      </c>
      <c r="I13" s="48">
        <f>H13/60</f>
        <v>1</v>
      </c>
      <c r="J13" s="118">
        <v>2</v>
      </c>
      <c r="K13" s="23">
        <v>12</v>
      </c>
      <c r="L13" s="109">
        <f t="shared" si="2"/>
        <v>192</v>
      </c>
    </row>
    <row r="14" spans="1:12" s="1" customFormat="1" ht="127.5" customHeight="1">
      <c r="A14" s="231"/>
      <c r="B14" s="108" t="s">
        <v>409</v>
      </c>
      <c r="C14" s="47" t="s">
        <v>345</v>
      </c>
      <c r="D14" s="47" t="s">
        <v>349</v>
      </c>
      <c r="E14" s="47" t="s">
        <v>468</v>
      </c>
      <c r="F14" s="54" t="s">
        <v>155</v>
      </c>
      <c r="G14" s="52">
        <v>8</v>
      </c>
      <c r="H14" s="23">
        <v>60</v>
      </c>
      <c r="I14" s="48">
        <f>H14/60</f>
        <v>1</v>
      </c>
      <c r="J14" s="118">
        <v>2</v>
      </c>
      <c r="K14" s="23">
        <v>12</v>
      </c>
      <c r="L14" s="109">
        <f t="shared" si="2"/>
        <v>192</v>
      </c>
    </row>
    <row r="15" spans="1:12" s="1" customFormat="1" ht="18" customHeight="1" thickBot="1">
      <c r="A15" s="121"/>
      <c r="B15" s="121"/>
      <c r="C15" s="121"/>
      <c r="D15" s="121"/>
      <c r="E15" s="121"/>
      <c r="F15" s="121"/>
      <c r="G15" s="121"/>
      <c r="H15" s="121"/>
      <c r="I15" s="121">
        <f>SUM(I3:I14)</f>
        <v>8</v>
      </c>
      <c r="J15" s="121"/>
      <c r="K15" s="69"/>
      <c r="L15" s="155">
        <f>SUM(L11:L14)</f>
        <v>576</v>
      </c>
    </row>
    <row r="16" spans="1:12" s="1" customFormat="1" ht="91.5" customHeight="1" thickBot="1">
      <c r="A16" s="231" t="s">
        <v>314</v>
      </c>
      <c r="B16" s="108" t="s">
        <v>413</v>
      </c>
      <c r="C16" s="46" t="s">
        <v>355</v>
      </c>
      <c r="D16" s="46" t="s">
        <v>353</v>
      </c>
      <c r="E16" s="46">
        <v>14</v>
      </c>
      <c r="F16" s="59" t="s">
        <v>159</v>
      </c>
      <c r="G16" s="52">
        <v>2</v>
      </c>
      <c r="H16" s="46">
        <v>60</v>
      </c>
      <c r="I16" s="56">
        <f aca="true" t="shared" si="3" ref="I16:I21">H16/60</f>
        <v>1</v>
      </c>
      <c r="J16" s="117">
        <v>1</v>
      </c>
      <c r="K16" s="52">
        <v>12</v>
      </c>
      <c r="L16" s="111">
        <f t="shared" si="2"/>
        <v>24</v>
      </c>
    </row>
    <row r="17" spans="1:12" s="1" customFormat="1" ht="99" customHeight="1" thickBot="1">
      <c r="A17" s="231"/>
      <c r="B17" s="108" t="s">
        <v>414</v>
      </c>
      <c r="C17" s="47" t="s">
        <v>355</v>
      </c>
      <c r="D17" s="47" t="s">
        <v>354</v>
      </c>
      <c r="E17" s="47" t="s">
        <v>160</v>
      </c>
      <c r="F17" s="54" t="s">
        <v>161</v>
      </c>
      <c r="G17" s="23">
        <v>2</v>
      </c>
      <c r="H17" s="23">
        <v>60</v>
      </c>
      <c r="I17" s="48">
        <f t="shared" si="3"/>
        <v>1</v>
      </c>
      <c r="J17" s="118">
        <v>1</v>
      </c>
      <c r="K17" s="23">
        <v>12</v>
      </c>
      <c r="L17" s="109">
        <f t="shared" si="2"/>
        <v>24</v>
      </c>
    </row>
    <row r="18" spans="1:12" s="1" customFormat="1" ht="86.25" customHeight="1" thickBot="1">
      <c r="A18" s="231"/>
      <c r="B18" s="108" t="s">
        <v>415</v>
      </c>
      <c r="C18" s="47" t="s">
        <v>355</v>
      </c>
      <c r="D18" s="47" t="s">
        <v>356</v>
      </c>
      <c r="E18" s="47" t="s">
        <v>162</v>
      </c>
      <c r="F18" s="54" t="s">
        <v>163</v>
      </c>
      <c r="G18" s="52">
        <v>2</v>
      </c>
      <c r="H18" s="49">
        <v>60</v>
      </c>
      <c r="I18" s="48">
        <f t="shared" si="3"/>
        <v>1</v>
      </c>
      <c r="J18" s="118">
        <v>1</v>
      </c>
      <c r="K18" s="23">
        <v>12</v>
      </c>
      <c r="L18" s="109">
        <f t="shared" si="2"/>
        <v>24</v>
      </c>
    </row>
    <row r="19" spans="1:12" s="1" customFormat="1" ht="112.5" customHeight="1" thickBot="1">
      <c r="A19" s="231"/>
      <c r="B19" s="108" t="s">
        <v>416</v>
      </c>
      <c r="C19" s="47" t="s">
        <v>355</v>
      </c>
      <c r="D19" s="47" t="s">
        <v>357</v>
      </c>
      <c r="E19" s="47" t="s">
        <v>164</v>
      </c>
      <c r="F19" s="54" t="s">
        <v>165</v>
      </c>
      <c r="G19" s="23">
        <v>2</v>
      </c>
      <c r="H19" s="23">
        <v>60</v>
      </c>
      <c r="I19" s="48">
        <f t="shared" si="3"/>
        <v>1</v>
      </c>
      <c r="J19" s="118">
        <v>1</v>
      </c>
      <c r="K19" s="23">
        <v>12</v>
      </c>
      <c r="L19" s="109">
        <f t="shared" si="2"/>
        <v>24</v>
      </c>
    </row>
    <row r="20" spans="1:12" s="1" customFormat="1" ht="89.25" customHeight="1" thickBot="1">
      <c r="A20" s="231"/>
      <c r="B20" s="108" t="s">
        <v>417</v>
      </c>
      <c r="C20" s="47" t="s">
        <v>335</v>
      </c>
      <c r="D20" s="47" t="s">
        <v>358</v>
      </c>
      <c r="E20" s="47" t="s">
        <v>166</v>
      </c>
      <c r="F20" s="54" t="s">
        <v>167</v>
      </c>
      <c r="G20" s="52">
        <v>2</v>
      </c>
      <c r="H20" s="23">
        <v>120</v>
      </c>
      <c r="I20" s="48">
        <f t="shared" si="3"/>
        <v>2</v>
      </c>
      <c r="J20" s="118">
        <v>1</v>
      </c>
      <c r="K20" s="23">
        <v>12</v>
      </c>
      <c r="L20" s="109">
        <f t="shared" si="2"/>
        <v>48</v>
      </c>
    </row>
    <row r="21" spans="1:12" s="1" customFormat="1" ht="69.75" customHeight="1" thickBot="1">
      <c r="A21" s="231"/>
      <c r="B21" s="108" t="s">
        <v>418</v>
      </c>
      <c r="C21" s="50" t="s">
        <v>360</v>
      </c>
      <c r="D21" s="50" t="s">
        <v>359</v>
      </c>
      <c r="E21" s="50" t="s">
        <v>445</v>
      </c>
      <c r="F21" s="55" t="s">
        <v>168</v>
      </c>
      <c r="G21" s="23">
        <v>2</v>
      </c>
      <c r="H21" s="51">
        <v>120</v>
      </c>
      <c r="I21" s="100">
        <f t="shared" si="3"/>
        <v>2</v>
      </c>
      <c r="J21" s="119">
        <v>1</v>
      </c>
      <c r="K21" s="51">
        <v>12</v>
      </c>
      <c r="L21" s="112">
        <f t="shared" si="2"/>
        <v>48</v>
      </c>
    </row>
    <row r="22" spans="1:12" s="1" customFormat="1" ht="12.75" customHeight="1">
      <c r="A22" s="113"/>
      <c r="B22" s="101"/>
      <c r="C22" s="101"/>
      <c r="D22" s="101"/>
      <c r="E22" s="69"/>
      <c r="F22" s="101"/>
      <c r="G22" s="69"/>
      <c r="H22" s="69"/>
      <c r="I22" s="70">
        <f>SUM(I16:I21)</f>
        <v>8</v>
      </c>
      <c r="J22" s="70"/>
      <c r="K22" s="69"/>
      <c r="L22" s="123">
        <f>SUM(L16:L21)</f>
        <v>192</v>
      </c>
    </row>
    <row r="23" spans="1:20" ht="51.75" customHeight="1">
      <c r="A23" s="233"/>
      <c r="B23" s="168" t="s">
        <v>401</v>
      </c>
      <c r="C23" s="63" t="s">
        <v>364</v>
      </c>
      <c r="D23" s="63" t="s">
        <v>186</v>
      </c>
      <c r="E23" s="73">
        <v>14</v>
      </c>
      <c r="F23" s="72" t="s">
        <v>192</v>
      </c>
      <c r="G23" s="23">
        <v>2</v>
      </c>
      <c r="H23" s="25">
        <v>30</v>
      </c>
      <c r="I23" s="23">
        <f aca="true" t="shared" si="4" ref="I23:I33">H23/60</f>
        <v>0.5</v>
      </c>
      <c r="J23" s="118">
        <v>2</v>
      </c>
      <c r="K23" s="23">
        <v>12</v>
      </c>
      <c r="L23" s="109">
        <f t="shared" si="2"/>
        <v>24</v>
      </c>
      <c r="M23" s="75"/>
      <c r="N23" s="74"/>
      <c r="O23" s="76"/>
      <c r="P23" s="76"/>
      <c r="Q23" s="77"/>
      <c r="R23" s="74"/>
      <c r="S23" s="74"/>
      <c r="T23" s="74"/>
    </row>
    <row r="24" spans="1:20" ht="38.25">
      <c r="A24" s="233"/>
      <c r="B24" s="168" t="s">
        <v>402</v>
      </c>
      <c r="C24" s="63" t="s">
        <v>185</v>
      </c>
      <c r="D24" s="63" t="s">
        <v>184</v>
      </c>
      <c r="E24" s="25">
        <v>14</v>
      </c>
      <c r="F24" s="72" t="s">
        <v>191</v>
      </c>
      <c r="G24" s="23">
        <v>2</v>
      </c>
      <c r="H24" s="25">
        <v>60</v>
      </c>
      <c r="I24" s="23">
        <f t="shared" si="4"/>
        <v>1</v>
      </c>
      <c r="J24" s="118">
        <v>2</v>
      </c>
      <c r="K24" s="23">
        <v>12</v>
      </c>
      <c r="L24" s="109">
        <f t="shared" si="2"/>
        <v>48</v>
      </c>
      <c r="M24" s="75"/>
      <c r="N24" s="74"/>
      <c r="O24" s="76"/>
      <c r="P24" s="76"/>
      <c r="Q24" s="77"/>
      <c r="R24" s="74"/>
      <c r="S24" s="74"/>
      <c r="T24" s="74"/>
    </row>
    <row r="25" spans="1:20" ht="25.5">
      <c r="A25" s="233"/>
      <c r="B25" s="78" t="s">
        <v>402</v>
      </c>
      <c r="C25" s="63" t="s">
        <v>187</v>
      </c>
      <c r="D25" s="47" t="s">
        <v>365</v>
      </c>
      <c r="E25" s="73">
        <v>4</v>
      </c>
      <c r="F25" s="72" t="s">
        <v>193</v>
      </c>
      <c r="G25" s="23">
        <v>2</v>
      </c>
      <c r="H25" s="25">
        <v>30</v>
      </c>
      <c r="I25" s="23">
        <f t="shared" si="4"/>
        <v>0.5</v>
      </c>
      <c r="J25" s="118">
        <v>2</v>
      </c>
      <c r="K25" s="23">
        <v>12</v>
      </c>
      <c r="L25" s="109">
        <f t="shared" si="2"/>
        <v>24</v>
      </c>
      <c r="M25" s="75"/>
      <c r="N25" s="74"/>
      <c r="O25" s="76"/>
      <c r="P25" s="76"/>
      <c r="Q25" s="77"/>
      <c r="R25" s="74"/>
      <c r="S25" s="74"/>
      <c r="T25" s="74"/>
    </row>
    <row r="26" spans="1:20" ht="76.5">
      <c r="A26" s="233"/>
      <c r="B26" s="168" t="s">
        <v>403</v>
      </c>
      <c r="C26" s="238" t="s">
        <v>188</v>
      </c>
      <c r="D26" s="63" t="s">
        <v>189</v>
      </c>
      <c r="E26" s="73">
        <v>14</v>
      </c>
      <c r="F26" s="71" t="s">
        <v>194</v>
      </c>
      <c r="G26" s="23">
        <v>2</v>
      </c>
      <c r="H26" s="25">
        <v>30</v>
      </c>
      <c r="I26" s="23">
        <f t="shared" si="4"/>
        <v>0.5</v>
      </c>
      <c r="J26" s="118">
        <v>2</v>
      </c>
      <c r="K26" s="23">
        <v>12</v>
      </c>
      <c r="L26" s="109">
        <f t="shared" si="2"/>
        <v>24</v>
      </c>
      <c r="M26" s="75"/>
      <c r="N26" s="74"/>
      <c r="O26" s="76"/>
      <c r="P26" s="76"/>
      <c r="Q26" s="77"/>
      <c r="R26" s="74"/>
      <c r="S26" s="74"/>
      <c r="T26" s="74"/>
    </row>
    <row r="27" spans="1:17" ht="38.25">
      <c r="A27" s="233"/>
      <c r="B27" s="168" t="s">
        <v>404</v>
      </c>
      <c r="C27" s="238"/>
      <c r="D27" s="63" t="s">
        <v>190</v>
      </c>
      <c r="E27" s="73">
        <v>14</v>
      </c>
      <c r="F27" s="71" t="s">
        <v>195</v>
      </c>
      <c r="G27" s="23">
        <v>2</v>
      </c>
      <c r="H27" s="73">
        <v>60</v>
      </c>
      <c r="I27" s="23">
        <f t="shared" si="4"/>
        <v>1</v>
      </c>
      <c r="J27" s="118">
        <v>2</v>
      </c>
      <c r="K27" s="23">
        <v>12</v>
      </c>
      <c r="L27" s="109">
        <f t="shared" si="2"/>
        <v>48</v>
      </c>
      <c r="M27" s="5"/>
      <c r="O27" s="14"/>
      <c r="P27" s="14"/>
      <c r="Q27" s="57"/>
    </row>
    <row r="28" spans="1:17" ht="229.5" customHeight="1">
      <c r="A28" s="233"/>
      <c r="B28" s="168" t="s">
        <v>419</v>
      </c>
      <c r="C28" s="239" t="s">
        <v>202</v>
      </c>
      <c r="D28" s="63" t="s">
        <v>196</v>
      </c>
      <c r="E28" s="73">
        <v>22</v>
      </c>
      <c r="F28" s="58" t="s">
        <v>203</v>
      </c>
      <c r="G28" s="23">
        <v>2</v>
      </c>
      <c r="H28" s="25">
        <v>60</v>
      </c>
      <c r="I28" s="23">
        <f t="shared" si="4"/>
        <v>1</v>
      </c>
      <c r="J28" s="118">
        <v>2</v>
      </c>
      <c r="K28" s="23">
        <v>12</v>
      </c>
      <c r="L28" s="109">
        <f t="shared" si="2"/>
        <v>48</v>
      </c>
      <c r="M28" s="5"/>
      <c r="O28" s="14"/>
      <c r="P28" s="14"/>
      <c r="Q28" s="57"/>
    </row>
    <row r="29" spans="1:12" ht="117" customHeight="1">
      <c r="A29" s="233"/>
      <c r="B29" s="168" t="s">
        <v>420</v>
      </c>
      <c r="C29" s="239"/>
      <c r="D29" s="63" t="s">
        <v>197</v>
      </c>
      <c r="E29" s="73">
        <v>18</v>
      </c>
      <c r="F29" s="84" t="s">
        <v>204</v>
      </c>
      <c r="G29" s="23">
        <v>2</v>
      </c>
      <c r="H29" s="25">
        <v>30</v>
      </c>
      <c r="I29" s="23">
        <f t="shared" si="4"/>
        <v>0.5</v>
      </c>
      <c r="J29" s="118">
        <v>2</v>
      </c>
      <c r="K29" s="23">
        <v>12</v>
      </c>
      <c r="L29" s="109">
        <f t="shared" si="2"/>
        <v>24</v>
      </c>
    </row>
    <row r="30" spans="1:12" ht="138.75" customHeight="1">
      <c r="A30" s="233"/>
      <c r="B30" s="168" t="s">
        <v>405</v>
      </c>
      <c r="C30" s="239"/>
      <c r="D30" s="47" t="s">
        <v>198</v>
      </c>
      <c r="E30" s="25">
        <v>44</v>
      </c>
      <c r="F30" s="71" t="s">
        <v>205</v>
      </c>
      <c r="G30" s="23">
        <v>2</v>
      </c>
      <c r="H30" s="25">
        <v>60</v>
      </c>
      <c r="I30" s="23">
        <f t="shared" si="4"/>
        <v>1</v>
      </c>
      <c r="J30" s="118">
        <v>2</v>
      </c>
      <c r="K30" s="23">
        <v>12</v>
      </c>
      <c r="L30" s="109">
        <f t="shared" si="2"/>
        <v>48</v>
      </c>
    </row>
    <row r="31" spans="1:12" ht="91.5" customHeight="1">
      <c r="A31" s="233"/>
      <c r="B31" s="168" t="s">
        <v>406</v>
      </c>
      <c r="C31" s="239"/>
      <c r="D31" s="47" t="s">
        <v>199</v>
      </c>
      <c r="E31" s="25">
        <v>22</v>
      </c>
      <c r="F31" s="84" t="s">
        <v>206</v>
      </c>
      <c r="G31" s="23">
        <v>2</v>
      </c>
      <c r="H31" s="25">
        <v>30</v>
      </c>
      <c r="I31" s="23">
        <f t="shared" si="4"/>
        <v>0.5</v>
      </c>
      <c r="J31" s="118">
        <v>2</v>
      </c>
      <c r="K31" s="23">
        <v>12</v>
      </c>
      <c r="L31" s="109">
        <f t="shared" si="2"/>
        <v>24</v>
      </c>
    </row>
    <row r="32" spans="1:12" ht="132" customHeight="1">
      <c r="A32" s="233"/>
      <c r="B32" s="168" t="s">
        <v>407</v>
      </c>
      <c r="C32" s="239"/>
      <c r="D32" s="63" t="s">
        <v>200</v>
      </c>
      <c r="E32" s="73">
        <v>44</v>
      </c>
      <c r="F32" s="84" t="s">
        <v>207</v>
      </c>
      <c r="G32" s="23">
        <v>2</v>
      </c>
      <c r="H32" s="25">
        <v>60</v>
      </c>
      <c r="I32" s="23">
        <f t="shared" si="4"/>
        <v>1</v>
      </c>
      <c r="J32" s="118">
        <v>2</v>
      </c>
      <c r="K32" s="23">
        <v>12</v>
      </c>
      <c r="L32" s="109">
        <f>G32*I32*J32*K32</f>
        <v>48</v>
      </c>
    </row>
    <row r="33" spans="1:12" ht="77.25" thickBot="1">
      <c r="A33" s="234"/>
      <c r="B33" s="169" t="s">
        <v>408</v>
      </c>
      <c r="C33" s="240"/>
      <c r="D33" s="68" t="s">
        <v>201</v>
      </c>
      <c r="E33" s="65">
        <v>5</v>
      </c>
      <c r="F33" s="85" t="s">
        <v>208</v>
      </c>
      <c r="G33" s="51">
        <v>2</v>
      </c>
      <c r="H33" s="65">
        <v>30</v>
      </c>
      <c r="I33" s="51">
        <f t="shared" si="4"/>
        <v>0.5</v>
      </c>
      <c r="J33" s="119">
        <v>2</v>
      </c>
      <c r="K33" s="51">
        <v>12</v>
      </c>
      <c r="L33" s="112">
        <f>G33*I33*J33*K33</f>
        <v>24</v>
      </c>
    </row>
    <row r="34" spans="9:13" ht="20.25">
      <c r="I34" s="97">
        <f>SUM(I23:I33)</f>
        <v>8</v>
      </c>
      <c r="L34" s="153">
        <f>SUM(L23:L33)</f>
        <v>384</v>
      </c>
      <c r="M34" s="89"/>
    </row>
    <row r="35" ht="23.25">
      <c r="L35" s="98">
        <f>L15+L22+L34</f>
        <v>1152</v>
      </c>
    </row>
    <row r="36" spans="7:12" ht="15.75">
      <c r="G36" s="124"/>
      <c r="I36" s="125"/>
      <c r="J36" s="125"/>
      <c r="K36" s="125"/>
      <c r="L36" s="125"/>
    </row>
    <row r="37" spans="7:12" ht="15.75">
      <c r="G37"/>
      <c r="J37" s="126"/>
      <c r="K37" s="126"/>
      <c r="L37" s="126"/>
    </row>
    <row r="38" spans="7:14" ht="12.75">
      <c r="G38"/>
      <c r="J38"/>
      <c r="N38" s="127"/>
    </row>
    <row r="39" spans="7:14" ht="12.75">
      <c r="G39"/>
      <c r="J39"/>
      <c r="L39" t="s">
        <v>369</v>
      </c>
      <c r="N39" s="127">
        <f>L15+L22</f>
        <v>768</v>
      </c>
    </row>
    <row r="40" spans="7:14" ht="12.75">
      <c r="G40"/>
      <c r="J40"/>
      <c r="L40" t="s">
        <v>370</v>
      </c>
      <c r="N40" s="127">
        <f>L34</f>
        <v>384</v>
      </c>
    </row>
    <row r="41" spans="7:15" ht="12.75">
      <c r="G41"/>
      <c r="J41"/>
      <c r="L41" t="s">
        <v>371</v>
      </c>
      <c r="N41" s="127">
        <f>SUBTOTAL(9,N39:N40)</f>
        <v>1152</v>
      </c>
      <c r="O41">
        <f>N41*12</f>
        <v>13824</v>
      </c>
    </row>
    <row r="42" spans="7:14" ht="12.75">
      <c r="G42"/>
      <c r="J42"/>
      <c r="N42" s="127"/>
    </row>
    <row r="43" spans="7:14" ht="12.75">
      <c r="G43"/>
      <c r="J43"/>
      <c r="L43" s="15" t="s">
        <v>372</v>
      </c>
      <c r="N43" s="57">
        <f>80%*O41</f>
        <v>11059.2</v>
      </c>
    </row>
    <row r="44" spans="7:14" ht="12.75">
      <c r="G44"/>
      <c r="J44"/>
      <c r="L44" s="156">
        <v>0.2</v>
      </c>
      <c r="N44" s="127">
        <f>20%*O41</f>
        <v>2764.8</v>
      </c>
    </row>
    <row r="45" spans="7:14" ht="12.75">
      <c r="G45"/>
      <c r="J45"/>
      <c r="N45" s="127"/>
    </row>
  </sheetData>
  <sheetProtection/>
  <mergeCells count="7">
    <mergeCell ref="A23:A33"/>
    <mergeCell ref="A3:A10"/>
    <mergeCell ref="A11:A14"/>
    <mergeCell ref="A16:A21"/>
    <mergeCell ref="B1:L1"/>
    <mergeCell ref="C26:C27"/>
    <mergeCell ref="C28:C33"/>
  </mergeCells>
  <printOptions/>
  <pageMargins left="0.7" right="0.7" top="0.75" bottom="0.75" header="0.3" footer="0.3"/>
  <pageSetup horizontalDpi="600" verticalDpi="600" orientation="portrait" paperSize="9" r:id="rId1"/>
  <ignoredErrors>
    <ignoredError sqref="L15 L22" formula="1"/>
  </ignoredErrors>
</worksheet>
</file>

<file path=xl/worksheets/sheet4.xml><?xml version="1.0" encoding="utf-8"?>
<worksheet xmlns="http://schemas.openxmlformats.org/spreadsheetml/2006/main" xmlns:r="http://schemas.openxmlformats.org/officeDocument/2006/relationships">
  <dimension ref="A1:K12"/>
  <sheetViews>
    <sheetView zoomScalePageLayoutView="0" workbookViewId="0" topLeftCell="A9">
      <selection activeCell="D18" sqref="D18"/>
    </sheetView>
  </sheetViews>
  <sheetFormatPr defaultColWidth="9.140625" defaultRowHeight="12.75"/>
  <cols>
    <col min="2" max="2" width="50.00390625" style="0" customWidth="1"/>
    <col min="3" max="3" width="8.57421875" style="0" customWidth="1"/>
    <col min="4" max="4" width="53.8515625" style="0" customWidth="1"/>
    <col min="8" max="8" width="10.00390625" style="0" customWidth="1"/>
  </cols>
  <sheetData>
    <row r="1" spans="5:8" ht="13.5" thickBot="1">
      <c r="E1" s="5"/>
      <c r="G1" s="14"/>
      <c r="H1" s="57"/>
    </row>
    <row r="2" spans="1:11" ht="45.75" customHeight="1" thickBot="1">
      <c r="A2" s="225" t="s">
        <v>436</v>
      </c>
      <c r="B2" s="226"/>
      <c r="C2" s="241"/>
      <c r="D2" s="226"/>
      <c r="E2" s="226"/>
      <c r="F2" s="226"/>
      <c r="G2" s="226"/>
      <c r="H2" s="226"/>
      <c r="I2" s="226"/>
      <c r="J2" s="227"/>
      <c r="K2" s="174"/>
    </row>
    <row r="3" spans="1:10" s="1" customFormat="1" ht="53.25" customHeight="1" thickBot="1">
      <c r="A3" s="196" t="s">
        <v>435</v>
      </c>
      <c r="B3" s="207" t="s">
        <v>1</v>
      </c>
      <c r="C3" s="195" t="s">
        <v>316</v>
      </c>
      <c r="D3" s="194" t="s">
        <v>140</v>
      </c>
      <c r="E3" s="203" t="s">
        <v>3</v>
      </c>
      <c r="F3" s="116" t="s">
        <v>0</v>
      </c>
      <c r="G3" s="204" t="s">
        <v>5</v>
      </c>
      <c r="H3" s="179" t="s">
        <v>434</v>
      </c>
      <c r="I3" s="8" t="s">
        <v>421</v>
      </c>
      <c r="J3" s="4" t="s">
        <v>437</v>
      </c>
    </row>
    <row r="4" spans="1:10" ht="126.75" customHeight="1">
      <c r="A4" s="242" t="s">
        <v>443</v>
      </c>
      <c r="B4" s="64" t="s">
        <v>442</v>
      </c>
      <c r="C4" s="164">
        <v>1</v>
      </c>
      <c r="D4" s="180" t="s">
        <v>422</v>
      </c>
      <c r="E4" s="186">
        <v>3</v>
      </c>
      <c r="F4" s="176">
        <v>60</v>
      </c>
      <c r="G4" s="176">
        <f aca="true" t="shared" si="0" ref="G4:G11">F4/60</f>
        <v>1</v>
      </c>
      <c r="H4" s="176">
        <v>1</v>
      </c>
      <c r="I4" s="176">
        <v>2</v>
      </c>
      <c r="J4" s="177">
        <f>G4*G4*I4*E4</f>
        <v>6</v>
      </c>
    </row>
    <row r="5" spans="1:10" ht="112.5" customHeight="1">
      <c r="A5" s="243"/>
      <c r="B5" s="25" t="s">
        <v>423</v>
      </c>
      <c r="C5" s="38">
        <v>1</v>
      </c>
      <c r="D5" s="181" t="s">
        <v>424</v>
      </c>
      <c r="E5" s="187">
        <v>3</v>
      </c>
      <c r="F5" s="38">
        <v>30</v>
      </c>
      <c r="G5" s="38">
        <f t="shared" si="0"/>
        <v>0.5</v>
      </c>
      <c r="H5" s="38">
        <v>1</v>
      </c>
      <c r="I5" s="38">
        <v>2</v>
      </c>
      <c r="J5" s="178">
        <f aca="true" t="shared" si="1" ref="J5:J11">G5*G5*I5*E5</f>
        <v>1.5</v>
      </c>
    </row>
    <row r="6" spans="1:10" ht="76.5" customHeight="1">
      <c r="A6" s="243"/>
      <c r="B6" s="25" t="s">
        <v>425</v>
      </c>
      <c r="C6" s="38">
        <v>1</v>
      </c>
      <c r="D6" s="181" t="s">
        <v>426</v>
      </c>
      <c r="E6" s="188">
        <v>3</v>
      </c>
      <c r="F6" s="38">
        <v>36</v>
      </c>
      <c r="G6" s="38">
        <f t="shared" si="0"/>
        <v>0.6</v>
      </c>
      <c r="H6" s="38">
        <v>1</v>
      </c>
      <c r="I6" s="38">
        <v>2</v>
      </c>
      <c r="J6" s="178">
        <f t="shared" si="1"/>
        <v>2.16</v>
      </c>
    </row>
    <row r="7" spans="1:10" ht="75" customHeight="1">
      <c r="A7" s="243"/>
      <c r="B7" s="60" t="s">
        <v>171</v>
      </c>
      <c r="C7" s="38">
        <v>1</v>
      </c>
      <c r="D7" s="182" t="s">
        <v>427</v>
      </c>
      <c r="E7" s="188">
        <v>3</v>
      </c>
      <c r="F7" s="38">
        <v>30</v>
      </c>
      <c r="G7" s="38">
        <f t="shared" si="0"/>
        <v>0.5</v>
      </c>
      <c r="H7" s="38">
        <v>1</v>
      </c>
      <c r="I7" s="38">
        <v>2</v>
      </c>
      <c r="J7" s="178">
        <f t="shared" si="1"/>
        <v>1.5</v>
      </c>
    </row>
    <row r="8" spans="1:10" ht="152.25" customHeight="1">
      <c r="A8" s="243"/>
      <c r="B8" s="25" t="s">
        <v>428</v>
      </c>
      <c r="C8" s="38">
        <v>1</v>
      </c>
      <c r="D8" s="183" t="s">
        <v>429</v>
      </c>
      <c r="E8" s="188">
        <v>3</v>
      </c>
      <c r="F8" s="38">
        <v>30</v>
      </c>
      <c r="G8" s="38">
        <f t="shared" si="0"/>
        <v>0.5</v>
      </c>
      <c r="H8" s="38">
        <v>1</v>
      </c>
      <c r="I8" s="38">
        <v>2</v>
      </c>
      <c r="J8" s="178">
        <f t="shared" si="1"/>
        <v>1.5</v>
      </c>
    </row>
    <row r="9" spans="1:10" ht="270" customHeight="1">
      <c r="A9" s="243"/>
      <c r="B9" s="25" t="s">
        <v>172</v>
      </c>
      <c r="C9" s="38">
        <v>1</v>
      </c>
      <c r="D9" s="184" t="s">
        <v>430</v>
      </c>
      <c r="E9" s="188">
        <v>3</v>
      </c>
      <c r="F9" s="38">
        <v>32</v>
      </c>
      <c r="G9" s="197">
        <f t="shared" si="0"/>
        <v>0.5333333333333333</v>
      </c>
      <c r="H9" s="38">
        <v>1</v>
      </c>
      <c r="I9" s="38">
        <v>2</v>
      </c>
      <c r="J9" s="191">
        <f t="shared" si="1"/>
        <v>1.7066666666666666</v>
      </c>
    </row>
    <row r="10" spans="1:10" ht="100.5" customHeight="1">
      <c r="A10" s="243"/>
      <c r="B10" s="25" t="s">
        <v>431</v>
      </c>
      <c r="C10" s="38">
        <v>1</v>
      </c>
      <c r="D10" s="184" t="s">
        <v>432</v>
      </c>
      <c r="E10" s="188">
        <v>3</v>
      </c>
      <c r="F10" s="38">
        <v>36</v>
      </c>
      <c r="G10" s="38">
        <f t="shared" si="0"/>
        <v>0.6</v>
      </c>
      <c r="H10" s="38">
        <v>1</v>
      </c>
      <c r="I10" s="38">
        <v>2</v>
      </c>
      <c r="J10" s="178">
        <f t="shared" si="1"/>
        <v>2.16</v>
      </c>
    </row>
    <row r="11" spans="1:10" ht="63" customHeight="1" thickBot="1">
      <c r="A11" s="244"/>
      <c r="B11" s="65" t="s">
        <v>173</v>
      </c>
      <c r="C11" s="38">
        <v>1</v>
      </c>
      <c r="D11" s="185" t="s">
        <v>433</v>
      </c>
      <c r="E11" s="189">
        <v>3</v>
      </c>
      <c r="F11" s="44">
        <v>30</v>
      </c>
      <c r="G11" s="44">
        <f t="shared" si="0"/>
        <v>0.5</v>
      </c>
      <c r="H11" s="44">
        <v>1</v>
      </c>
      <c r="I11" s="44">
        <v>2</v>
      </c>
      <c r="J11" s="190">
        <f t="shared" si="1"/>
        <v>1.5</v>
      </c>
    </row>
    <row r="12" spans="10:11" ht="21" thickBot="1">
      <c r="J12" s="218">
        <f>SUM(J4:J11)</f>
        <v>18.026666666666667</v>
      </c>
      <c r="K12" s="217"/>
    </row>
  </sheetData>
  <sheetProtection/>
  <mergeCells count="2">
    <mergeCell ref="A2:J2"/>
    <mergeCell ref="A4:A11"/>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P15"/>
  <sheetViews>
    <sheetView zoomScale="85" zoomScaleNormal="85" zoomScalePageLayoutView="0" workbookViewId="0" topLeftCell="A3">
      <selection activeCell="K9" sqref="K9"/>
    </sheetView>
  </sheetViews>
  <sheetFormatPr defaultColWidth="9.140625" defaultRowHeight="12.75"/>
  <cols>
    <col min="2" max="2" width="7.7109375" style="0" customWidth="1"/>
    <col min="3" max="3" width="19.140625" style="0" customWidth="1"/>
    <col min="5" max="5" width="54.7109375" style="0" customWidth="1"/>
    <col min="10" max="10" width="10.421875" style="0" customWidth="1"/>
  </cols>
  <sheetData>
    <row r="1" spans="2:10" ht="87" customHeight="1" thickBot="1">
      <c r="B1" s="225" t="s">
        <v>395</v>
      </c>
      <c r="C1" s="226"/>
      <c r="D1" s="226"/>
      <c r="E1" s="226"/>
      <c r="F1" s="226"/>
      <c r="G1" s="226"/>
      <c r="H1" s="226"/>
      <c r="I1" s="226"/>
      <c r="J1" s="227"/>
    </row>
    <row r="2" spans="1:11" ht="39" thickBot="1">
      <c r="A2" s="245" t="s">
        <v>312</v>
      </c>
      <c r="B2" s="129" t="s">
        <v>441</v>
      </c>
      <c r="C2" s="2" t="s">
        <v>1</v>
      </c>
      <c r="D2" s="3" t="s">
        <v>4</v>
      </c>
      <c r="E2" s="7" t="s">
        <v>8</v>
      </c>
      <c r="F2" s="3" t="s">
        <v>3</v>
      </c>
      <c r="G2" s="3" t="s">
        <v>0</v>
      </c>
      <c r="H2" s="3" t="s">
        <v>5</v>
      </c>
      <c r="I2" s="8" t="s">
        <v>209</v>
      </c>
      <c r="J2" s="4" t="s">
        <v>6</v>
      </c>
      <c r="K2" s="1"/>
    </row>
    <row r="3" spans="1:16" ht="346.5" customHeight="1" thickBot="1">
      <c r="A3" s="246"/>
      <c r="B3" s="82" t="s">
        <v>373</v>
      </c>
      <c r="C3" s="11" t="s">
        <v>136</v>
      </c>
      <c r="D3" s="9">
        <v>13</v>
      </c>
      <c r="E3" s="10" t="s">
        <v>133</v>
      </c>
      <c r="F3" s="9">
        <v>2</v>
      </c>
      <c r="G3" s="9">
        <v>480</v>
      </c>
      <c r="H3" s="9">
        <v>8</v>
      </c>
      <c r="I3" s="12">
        <v>2</v>
      </c>
      <c r="J3" s="41">
        <f>F3*H3*I3</f>
        <v>32</v>
      </c>
      <c r="P3">
        <v>8</v>
      </c>
    </row>
    <row r="4" spans="1:10" ht="385.5" customHeight="1" thickBot="1">
      <c r="A4" s="247"/>
      <c r="B4" s="82" t="s">
        <v>374</v>
      </c>
      <c r="C4" s="11" t="s">
        <v>135</v>
      </c>
      <c r="D4" s="9">
        <v>3</v>
      </c>
      <c r="E4" s="32" t="s">
        <v>134</v>
      </c>
      <c r="F4" s="9">
        <v>2</v>
      </c>
      <c r="G4" s="9">
        <v>480</v>
      </c>
      <c r="H4" s="9">
        <v>8</v>
      </c>
      <c r="I4" s="12">
        <v>2</v>
      </c>
      <c r="J4" s="41">
        <f>F4*H4*I4</f>
        <v>32</v>
      </c>
    </row>
    <row r="5" spans="1:10" ht="21" thickBot="1">
      <c r="A5" s="128"/>
      <c r="J5" s="22">
        <f>SUM(J3:J4)</f>
        <v>64</v>
      </c>
    </row>
    <row r="6" ht="12.75">
      <c r="A6" s="128"/>
    </row>
    <row r="7" ht="12.75">
      <c r="A7" s="128"/>
    </row>
    <row r="8" ht="13.5" thickBot="1">
      <c r="A8" s="128"/>
    </row>
    <row r="9" spans="1:11" ht="16.5" thickBot="1">
      <c r="A9" s="128"/>
      <c r="J9" s="132" t="s">
        <v>371</v>
      </c>
      <c r="K9" s="131">
        <f>J5*13</f>
        <v>832</v>
      </c>
    </row>
    <row r="10" spans="1:9" ht="12.75">
      <c r="A10" s="128"/>
      <c r="I10" s="130"/>
    </row>
    <row r="11" ht="12.75">
      <c r="A11" s="128"/>
    </row>
    <row r="12" ht="12.75">
      <c r="A12" s="128"/>
    </row>
    <row r="13" ht="12.75">
      <c r="A13" s="128"/>
    </row>
    <row r="14" ht="12.75">
      <c r="A14" s="128"/>
    </row>
    <row r="15" ht="12.75">
      <c r="A15" s="128"/>
    </row>
  </sheetData>
  <sheetProtection/>
  <mergeCells count="2">
    <mergeCell ref="B1:J1"/>
    <mergeCell ref="A2:A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R78"/>
  <sheetViews>
    <sheetView zoomScalePageLayoutView="0" workbookViewId="0" topLeftCell="A1">
      <pane ySplit="2" topLeftCell="A52" activePane="bottomLeft" state="frozen"/>
      <selection pane="topLeft" activeCell="A2" sqref="A2"/>
      <selection pane="bottomLeft" activeCell="J55" sqref="J55"/>
    </sheetView>
  </sheetViews>
  <sheetFormatPr defaultColWidth="9.140625" defaultRowHeight="12.75"/>
  <cols>
    <col min="1" max="1" width="6.8515625" style="1" customWidth="1"/>
    <col min="2" max="2" width="58.57421875" style="1" customWidth="1"/>
    <col min="3" max="3" width="6.57421875" style="1" customWidth="1"/>
    <col min="4" max="4" width="71.8515625" style="28" customWidth="1"/>
    <col min="5" max="5" width="7.8515625" style="29" customWidth="1"/>
    <col min="6" max="6" width="7.7109375" style="29" customWidth="1"/>
    <col min="7" max="7" width="10.7109375" style="30" customWidth="1"/>
    <col min="8" max="8" width="9.140625" style="24" customWidth="1"/>
    <col min="9" max="9" width="10.140625" style="0" customWidth="1"/>
  </cols>
  <sheetData>
    <row r="1" spans="1:8" ht="102.75" customHeight="1" thickBot="1">
      <c r="A1" s="248" t="s">
        <v>396</v>
      </c>
      <c r="B1" s="249"/>
      <c r="C1" s="249"/>
      <c r="D1" s="249"/>
      <c r="E1" s="249"/>
      <c r="F1" s="249"/>
      <c r="G1" s="249"/>
      <c r="H1" s="250"/>
    </row>
    <row r="2" spans="1:8" ht="82.5" customHeight="1" thickBot="1">
      <c r="A2" s="134" t="s">
        <v>2</v>
      </c>
      <c r="B2" s="135" t="s">
        <v>1</v>
      </c>
      <c r="C2" s="139"/>
      <c r="D2" s="136" t="s">
        <v>385</v>
      </c>
      <c r="E2" s="138" t="s">
        <v>3</v>
      </c>
      <c r="F2" s="137" t="s">
        <v>0</v>
      </c>
      <c r="G2" s="6" t="s">
        <v>30</v>
      </c>
      <c r="H2" s="140" t="s">
        <v>368</v>
      </c>
    </row>
    <row r="3" spans="1:8" ht="70.5" customHeight="1">
      <c r="A3" s="43" t="s">
        <v>9</v>
      </c>
      <c r="B3" s="23" t="s">
        <v>43</v>
      </c>
      <c r="C3" s="23">
        <v>26</v>
      </c>
      <c r="D3" s="27" t="s">
        <v>260</v>
      </c>
      <c r="E3" s="23">
        <v>6</v>
      </c>
      <c r="F3" s="23">
        <v>360</v>
      </c>
      <c r="G3" s="23">
        <f>F3/60</f>
        <v>6</v>
      </c>
      <c r="H3" s="25">
        <f>E3*G3</f>
        <v>36</v>
      </c>
    </row>
    <row r="4" spans="1:8" ht="110.25" customHeight="1">
      <c r="A4" s="43" t="s">
        <v>10</v>
      </c>
      <c r="B4" s="23" t="s">
        <v>44</v>
      </c>
      <c r="C4" s="23">
        <v>26</v>
      </c>
      <c r="D4" s="27" t="s">
        <v>45</v>
      </c>
      <c r="E4" s="23">
        <v>6</v>
      </c>
      <c r="F4" s="23">
        <v>960</v>
      </c>
      <c r="G4" s="23">
        <f>F4/60</f>
        <v>16</v>
      </c>
      <c r="H4" s="25">
        <f>E4*G4</f>
        <v>96</v>
      </c>
    </row>
    <row r="5" spans="1:8" ht="81" customHeight="1">
      <c r="A5" s="43" t="s">
        <v>11</v>
      </c>
      <c r="B5" s="23" t="s">
        <v>169</v>
      </c>
      <c r="C5" s="23">
        <v>5</v>
      </c>
      <c r="D5" s="27" t="s">
        <v>261</v>
      </c>
      <c r="E5" s="23">
        <v>8</v>
      </c>
      <c r="F5" s="23">
        <v>480</v>
      </c>
      <c r="G5" s="23">
        <f aca="true" t="shared" si="0" ref="G5:G68">F5/60</f>
        <v>8</v>
      </c>
      <c r="H5" s="25">
        <f aca="true" t="shared" si="1" ref="H5:H69">E5*G5</f>
        <v>64</v>
      </c>
    </row>
    <row r="6" spans="1:8" ht="66" customHeight="1">
      <c r="A6" s="43" t="s">
        <v>12</v>
      </c>
      <c r="B6" s="23" t="s">
        <v>46</v>
      </c>
      <c r="C6" s="23">
        <v>6</v>
      </c>
      <c r="D6" s="27" t="s">
        <v>47</v>
      </c>
      <c r="E6" s="23">
        <v>8</v>
      </c>
      <c r="F6" s="23">
        <v>480</v>
      </c>
      <c r="G6" s="23">
        <f t="shared" si="0"/>
        <v>8</v>
      </c>
      <c r="H6" s="25">
        <f t="shared" si="1"/>
        <v>64</v>
      </c>
    </row>
    <row r="7" spans="1:8" ht="66" customHeight="1">
      <c r="A7" s="43" t="s">
        <v>13</v>
      </c>
      <c r="B7" s="23" t="s">
        <v>48</v>
      </c>
      <c r="C7" s="23">
        <v>26</v>
      </c>
      <c r="D7" s="27" t="s">
        <v>262</v>
      </c>
      <c r="E7" s="23">
        <v>6</v>
      </c>
      <c r="F7" s="23">
        <v>480</v>
      </c>
      <c r="G7" s="23">
        <f t="shared" si="0"/>
        <v>8</v>
      </c>
      <c r="H7" s="25">
        <f t="shared" si="1"/>
        <v>48</v>
      </c>
    </row>
    <row r="8" spans="1:8" ht="106.5" customHeight="1">
      <c r="A8" s="43" t="s">
        <v>14</v>
      </c>
      <c r="B8" s="23" t="s">
        <v>49</v>
      </c>
      <c r="C8" s="23">
        <v>26</v>
      </c>
      <c r="D8" s="27" t="s">
        <v>263</v>
      </c>
      <c r="E8" s="23">
        <v>8</v>
      </c>
      <c r="F8" s="23">
        <v>960</v>
      </c>
      <c r="G8" s="23">
        <f t="shared" si="0"/>
        <v>16</v>
      </c>
      <c r="H8" s="25">
        <f t="shared" si="1"/>
        <v>128</v>
      </c>
    </row>
    <row r="9" spans="1:8" ht="66" customHeight="1">
      <c r="A9" s="43" t="s">
        <v>15</v>
      </c>
      <c r="B9" s="23" t="s">
        <v>50</v>
      </c>
      <c r="C9" s="23">
        <v>26</v>
      </c>
      <c r="D9" s="27" t="s">
        <v>264</v>
      </c>
      <c r="E9" s="23">
        <v>6</v>
      </c>
      <c r="F9" s="23">
        <v>960</v>
      </c>
      <c r="G9" s="23">
        <f t="shared" si="0"/>
        <v>16</v>
      </c>
      <c r="H9" s="25">
        <f t="shared" si="1"/>
        <v>96</v>
      </c>
    </row>
    <row r="10" spans="1:8" ht="107.25" customHeight="1">
      <c r="A10" s="43" t="s">
        <v>16</v>
      </c>
      <c r="B10" s="23" t="s">
        <v>51</v>
      </c>
      <c r="C10" s="23">
        <v>26</v>
      </c>
      <c r="D10" s="27" t="s">
        <v>265</v>
      </c>
      <c r="E10" s="23">
        <v>8</v>
      </c>
      <c r="F10" s="23">
        <v>960</v>
      </c>
      <c r="G10" s="23">
        <f t="shared" si="0"/>
        <v>16</v>
      </c>
      <c r="H10" s="25">
        <f t="shared" si="1"/>
        <v>128</v>
      </c>
    </row>
    <row r="11" spans="1:8" ht="79.5" customHeight="1">
      <c r="A11" s="43" t="s">
        <v>17</v>
      </c>
      <c r="B11" s="23" t="s">
        <v>52</v>
      </c>
      <c r="C11" s="23">
        <v>26</v>
      </c>
      <c r="D11" s="27" t="s">
        <v>266</v>
      </c>
      <c r="E11" s="23">
        <v>6</v>
      </c>
      <c r="F11" s="23">
        <v>420</v>
      </c>
      <c r="G11" s="23">
        <f t="shared" si="0"/>
        <v>7</v>
      </c>
      <c r="H11" s="25">
        <f t="shared" si="1"/>
        <v>42</v>
      </c>
    </row>
    <row r="12" spans="1:10" ht="102">
      <c r="A12" s="43" t="s">
        <v>18</v>
      </c>
      <c r="B12" s="23" t="s">
        <v>53</v>
      </c>
      <c r="C12" s="23">
        <v>26</v>
      </c>
      <c r="D12" s="27" t="s">
        <v>267</v>
      </c>
      <c r="E12" s="23">
        <v>6</v>
      </c>
      <c r="F12" s="23">
        <v>360</v>
      </c>
      <c r="G12" s="23">
        <f t="shared" si="0"/>
        <v>6</v>
      </c>
      <c r="H12" s="25">
        <f t="shared" si="1"/>
        <v>36</v>
      </c>
      <c r="J12" s="13"/>
    </row>
    <row r="13" spans="1:8" ht="48.75" customHeight="1">
      <c r="A13" s="43" t="s">
        <v>19</v>
      </c>
      <c r="B13" s="23" t="s">
        <v>54</v>
      </c>
      <c r="C13" s="23">
        <v>26</v>
      </c>
      <c r="D13" s="27" t="s">
        <v>268</v>
      </c>
      <c r="E13" s="23">
        <v>6</v>
      </c>
      <c r="F13" s="23">
        <v>180</v>
      </c>
      <c r="G13" s="23">
        <f t="shared" si="0"/>
        <v>3</v>
      </c>
      <c r="H13" s="25">
        <f t="shared" si="1"/>
        <v>18</v>
      </c>
    </row>
    <row r="14" spans="1:8" ht="69.75" customHeight="1">
      <c r="A14" s="43" t="s">
        <v>20</v>
      </c>
      <c r="B14" s="23" t="s">
        <v>55</v>
      </c>
      <c r="C14" s="23">
        <v>26</v>
      </c>
      <c r="D14" s="27" t="s">
        <v>269</v>
      </c>
      <c r="E14" s="23">
        <v>6</v>
      </c>
      <c r="F14" s="23">
        <v>120</v>
      </c>
      <c r="G14" s="23">
        <f t="shared" si="0"/>
        <v>2</v>
      </c>
      <c r="H14" s="25">
        <f t="shared" si="1"/>
        <v>12</v>
      </c>
    </row>
    <row r="15" spans="1:8" ht="39" customHeight="1">
      <c r="A15" s="43" t="s">
        <v>21</v>
      </c>
      <c r="B15" s="23" t="s">
        <v>56</v>
      </c>
      <c r="C15" s="23">
        <v>26</v>
      </c>
      <c r="D15" s="27" t="s">
        <v>275</v>
      </c>
      <c r="E15" s="23">
        <v>6</v>
      </c>
      <c r="F15" s="23">
        <v>90</v>
      </c>
      <c r="G15" s="23">
        <f t="shared" si="0"/>
        <v>1.5</v>
      </c>
      <c r="H15" s="25">
        <f t="shared" si="1"/>
        <v>9</v>
      </c>
    </row>
    <row r="16" spans="1:8" ht="43.5" customHeight="1">
      <c r="A16" s="43" t="s">
        <v>22</v>
      </c>
      <c r="B16" s="23" t="s">
        <v>57</v>
      </c>
      <c r="C16" s="23">
        <v>12</v>
      </c>
      <c r="D16" s="27" t="s">
        <v>276</v>
      </c>
      <c r="E16" s="23">
        <v>6</v>
      </c>
      <c r="F16" s="23">
        <v>480</v>
      </c>
      <c r="G16" s="23">
        <f t="shared" si="0"/>
        <v>8</v>
      </c>
      <c r="H16" s="25">
        <f t="shared" si="1"/>
        <v>48</v>
      </c>
    </row>
    <row r="17" spans="1:8" ht="85.5" customHeight="1">
      <c r="A17" s="43" t="s">
        <v>23</v>
      </c>
      <c r="B17" s="23" t="s">
        <v>304</v>
      </c>
      <c r="C17" s="23">
        <v>18</v>
      </c>
      <c r="D17" s="27" t="s">
        <v>277</v>
      </c>
      <c r="E17" s="23">
        <v>8</v>
      </c>
      <c r="F17" s="23">
        <v>720</v>
      </c>
      <c r="G17" s="23">
        <f t="shared" si="0"/>
        <v>12</v>
      </c>
      <c r="H17" s="25">
        <f t="shared" si="1"/>
        <v>96</v>
      </c>
    </row>
    <row r="18" spans="1:8" ht="68.25" customHeight="1">
      <c r="A18" s="43" t="s">
        <v>58</v>
      </c>
      <c r="B18" s="23" t="s">
        <v>59</v>
      </c>
      <c r="C18" s="23">
        <v>18</v>
      </c>
      <c r="D18" s="27" t="s">
        <v>281</v>
      </c>
      <c r="E18" s="23">
        <v>6</v>
      </c>
      <c r="F18" s="23">
        <v>90</v>
      </c>
      <c r="G18" s="23">
        <f t="shared" si="0"/>
        <v>1.5</v>
      </c>
      <c r="H18" s="25">
        <f t="shared" si="1"/>
        <v>9</v>
      </c>
    </row>
    <row r="19" spans="1:8" ht="108.75" customHeight="1">
      <c r="A19" s="43" t="s">
        <v>60</v>
      </c>
      <c r="B19" s="23" t="s">
        <v>61</v>
      </c>
      <c r="C19" s="23">
        <v>22</v>
      </c>
      <c r="D19" s="27" t="s">
        <v>282</v>
      </c>
      <c r="E19" s="23">
        <v>7</v>
      </c>
      <c r="F19" s="23">
        <v>420</v>
      </c>
      <c r="G19" s="23">
        <f t="shared" si="0"/>
        <v>7</v>
      </c>
      <c r="H19" s="25">
        <f t="shared" si="1"/>
        <v>49</v>
      </c>
    </row>
    <row r="20" spans="1:8" ht="68.25" customHeight="1">
      <c r="A20" s="43" t="s">
        <v>62</v>
      </c>
      <c r="B20" s="23" t="s">
        <v>63</v>
      </c>
      <c r="C20" s="23">
        <v>22</v>
      </c>
      <c r="D20" s="27" t="s">
        <v>283</v>
      </c>
      <c r="E20" s="23">
        <v>7</v>
      </c>
      <c r="F20" s="23">
        <v>420</v>
      </c>
      <c r="G20" s="23">
        <f t="shared" si="0"/>
        <v>7</v>
      </c>
      <c r="H20" s="25">
        <f t="shared" si="1"/>
        <v>49</v>
      </c>
    </row>
    <row r="21" spans="1:8" ht="107.25" customHeight="1">
      <c r="A21" s="43" t="s">
        <v>64</v>
      </c>
      <c r="B21" s="23" t="s">
        <v>65</v>
      </c>
      <c r="C21" s="23">
        <v>13</v>
      </c>
      <c r="D21" s="27" t="s">
        <v>284</v>
      </c>
      <c r="E21" s="23">
        <v>8</v>
      </c>
      <c r="F21" s="23">
        <v>240</v>
      </c>
      <c r="G21" s="23">
        <f t="shared" si="0"/>
        <v>4</v>
      </c>
      <c r="H21" s="25">
        <f t="shared" si="1"/>
        <v>32</v>
      </c>
    </row>
    <row r="22" spans="1:8" ht="72" customHeight="1">
      <c r="A22" s="43" t="s">
        <v>24</v>
      </c>
      <c r="B22" s="23" t="s">
        <v>66</v>
      </c>
      <c r="C22" s="23">
        <v>13</v>
      </c>
      <c r="D22" s="27" t="s">
        <v>285</v>
      </c>
      <c r="E22" s="23">
        <v>5</v>
      </c>
      <c r="F22" s="23">
        <v>180</v>
      </c>
      <c r="G22" s="23">
        <f t="shared" si="0"/>
        <v>3</v>
      </c>
      <c r="H22" s="25">
        <f t="shared" si="1"/>
        <v>15</v>
      </c>
    </row>
    <row r="23" spans="1:8" ht="89.25">
      <c r="A23" s="43" t="s">
        <v>25</v>
      </c>
      <c r="B23" s="23" t="s">
        <v>67</v>
      </c>
      <c r="C23" s="23">
        <v>22</v>
      </c>
      <c r="D23" s="27" t="s">
        <v>286</v>
      </c>
      <c r="E23" s="23">
        <v>7</v>
      </c>
      <c r="F23" s="23">
        <v>420</v>
      </c>
      <c r="G23" s="23">
        <f t="shared" si="0"/>
        <v>7</v>
      </c>
      <c r="H23" s="25">
        <f t="shared" si="1"/>
        <v>49</v>
      </c>
    </row>
    <row r="24" spans="1:8" ht="104.25" customHeight="1">
      <c r="A24" s="43" t="s">
        <v>26</v>
      </c>
      <c r="B24" s="23" t="s">
        <v>68</v>
      </c>
      <c r="C24" s="23">
        <v>26</v>
      </c>
      <c r="D24" s="27" t="s">
        <v>287</v>
      </c>
      <c r="E24" s="23">
        <v>7</v>
      </c>
      <c r="F24" s="23">
        <v>180</v>
      </c>
      <c r="G24" s="23">
        <f t="shared" si="0"/>
        <v>3</v>
      </c>
      <c r="H24" s="25">
        <f t="shared" si="1"/>
        <v>21</v>
      </c>
    </row>
    <row r="25" spans="1:8" ht="42" customHeight="1">
      <c r="A25" s="43" t="s">
        <v>27</v>
      </c>
      <c r="B25" s="23" t="s">
        <v>69</v>
      </c>
      <c r="C25" s="23">
        <v>13</v>
      </c>
      <c r="D25" s="27">
        <v>6</v>
      </c>
      <c r="E25" s="23">
        <v>6</v>
      </c>
      <c r="F25" s="23">
        <v>90</v>
      </c>
      <c r="G25" s="23">
        <f t="shared" si="0"/>
        <v>1.5</v>
      </c>
      <c r="H25" s="25">
        <f t="shared" si="1"/>
        <v>9</v>
      </c>
    </row>
    <row r="26" spans="1:8" ht="63.75">
      <c r="A26" s="43" t="s">
        <v>28</v>
      </c>
      <c r="B26" s="23" t="s">
        <v>70</v>
      </c>
      <c r="C26" s="23">
        <v>13</v>
      </c>
      <c r="D26" s="27" t="s">
        <v>270</v>
      </c>
      <c r="E26" s="23">
        <v>6</v>
      </c>
      <c r="F26" s="23">
        <v>90</v>
      </c>
      <c r="G26" s="23">
        <f t="shared" si="0"/>
        <v>1.5</v>
      </c>
      <c r="H26" s="25">
        <f t="shared" si="1"/>
        <v>9</v>
      </c>
    </row>
    <row r="27" spans="1:8" ht="38.25">
      <c r="A27" s="43" t="s">
        <v>32</v>
      </c>
      <c r="B27" s="23" t="s">
        <v>71</v>
      </c>
      <c r="C27" s="23">
        <v>13</v>
      </c>
      <c r="D27" s="27" t="s">
        <v>271</v>
      </c>
      <c r="E27" s="23">
        <v>6</v>
      </c>
      <c r="F27" s="23">
        <v>90</v>
      </c>
      <c r="G27" s="23">
        <f t="shared" si="0"/>
        <v>1.5</v>
      </c>
      <c r="H27" s="25">
        <f t="shared" si="1"/>
        <v>9</v>
      </c>
    </row>
    <row r="28" spans="1:8" ht="38.25">
      <c r="A28" s="43" t="s">
        <v>33</v>
      </c>
      <c r="B28" s="23" t="s">
        <v>72</v>
      </c>
      <c r="C28" s="23">
        <v>22</v>
      </c>
      <c r="D28" s="27" t="s">
        <v>272</v>
      </c>
      <c r="E28" s="23">
        <v>6</v>
      </c>
      <c r="F28" s="23">
        <v>90</v>
      </c>
      <c r="G28" s="23">
        <f t="shared" si="0"/>
        <v>1.5</v>
      </c>
      <c r="H28" s="25">
        <f t="shared" si="1"/>
        <v>9</v>
      </c>
    </row>
    <row r="29" spans="1:8" ht="25.5" customHeight="1">
      <c r="A29" s="43" t="s">
        <v>34</v>
      </c>
      <c r="B29" s="23" t="s">
        <v>73</v>
      </c>
      <c r="C29" s="23">
        <v>13</v>
      </c>
      <c r="D29" s="27" t="s">
        <v>273</v>
      </c>
      <c r="E29" s="23">
        <v>6</v>
      </c>
      <c r="F29" s="23">
        <v>90</v>
      </c>
      <c r="G29" s="23">
        <f t="shared" si="0"/>
        <v>1.5</v>
      </c>
      <c r="H29" s="25">
        <f t="shared" si="1"/>
        <v>9</v>
      </c>
    </row>
    <row r="30" spans="1:8" ht="64.5" customHeight="1">
      <c r="A30" s="43" t="s">
        <v>35</v>
      </c>
      <c r="B30" s="23" t="s">
        <v>74</v>
      </c>
      <c r="C30" s="23">
        <v>13</v>
      </c>
      <c r="D30" s="27" t="s">
        <v>274</v>
      </c>
      <c r="E30" s="23">
        <v>6</v>
      </c>
      <c r="F30" s="23">
        <v>90</v>
      </c>
      <c r="G30" s="23">
        <f t="shared" si="0"/>
        <v>1.5</v>
      </c>
      <c r="H30" s="25">
        <f t="shared" si="1"/>
        <v>9</v>
      </c>
    </row>
    <row r="31" spans="1:8" ht="105" customHeight="1">
      <c r="A31" s="43" t="s">
        <v>36</v>
      </c>
      <c r="B31" s="23" t="s">
        <v>75</v>
      </c>
      <c r="C31" s="23">
        <v>22</v>
      </c>
      <c r="D31" s="27" t="s">
        <v>278</v>
      </c>
      <c r="E31" s="23">
        <v>6</v>
      </c>
      <c r="F31" s="23">
        <v>480</v>
      </c>
      <c r="G31" s="23">
        <f t="shared" si="0"/>
        <v>8</v>
      </c>
      <c r="H31" s="25">
        <f t="shared" si="1"/>
        <v>48</v>
      </c>
    </row>
    <row r="32" spans="1:8" ht="38.25">
      <c r="A32" s="43" t="s">
        <v>37</v>
      </c>
      <c r="B32" s="23" t="s">
        <v>76</v>
      </c>
      <c r="C32" s="23">
        <v>2400</v>
      </c>
      <c r="D32" s="27" t="s">
        <v>279</v>
      </c>
      <c r="E32" s="23">
        <v>6</v>
      </c>
      <c r="F32" s="23">
        <v>480</v>
      </c>
      <c r="G32" s="23">
        <f t="shared" si="0"/>
        <v>8</v>
      </c>
      <c r="H32" s="25">
        <f t="shared" si="1"/>
        <v>48</v>
      </c>
    </row>
    <row r="33" spans="1:8" ht="42" customHeight="1">
      <c r="A33" s="43" t="s">
        <v>38</v>
      </c>
      <c r="B33" s="23" t="s">
        <v>77</v>
      </c>
      <c r="C33" s="23">
        <v>50</v>
      </c>
      <c r="D33" s="27" t="s">
        <v>280</v>
      </c>
      <c r="E33" s="23">
        <v>6</v>
      </c>
      <c r="F33" s="23">
        <v>480</v>
      </c>
      <c r="G33" s="23">
        <f t="shared" si="0"/>
        <v>8</v>
      </c>
      <c r="H33" s="25">
        <f t="shared" si="1"/>
        <v>48</v>
      </c>
    </row>
    <row r="34" spans="1:8" ht="44.25" customHeight="1">
      <c r="A34" s="43" t="s">
        <v>78</v>
      </c>
      <c r="B34" s="23" t="s">
        <v>79</v>
      </c>
      <c r="C34" s="23">
        <v>42</v>
      </c>
      <c r="D34" s="27" t="s">
        <v>80</v>
      </c>
      <c r="E34" s="23">
        <v>6</v>
      </c>
      <c r="F34" s="23">
        <v>150</v>
      </c>
      <c r="G34" s="23">
        <f t="shared" si="0"/>
        <v>2.5</v>
      </c>
      <c r="H34" s="25">
        <f t="shared" si="1"/>
        <v>15</v>
      </c>
    </row>
    <row r="35" spans="1:8" ht="109.5" customHeight="1">
      <c r="A35" s="43" t="s">
        <v>81</v>
      </c>
      <c r="B35" s="23" t="s">
        <v>82</v>
      </c>
      <c r="C35" s="23">
        <v>12</v>
      </c>
      <c r="D35" s="27" t="s">
        <v>259</v>
      </c>
      <c r="E35" s="23">
        <v>6</v>
      </c>
      <c r="F35" s="23">
        <v>420</v>
      </c>
      <c r="G35" s="23">
        <f t="shared" si="0"/>
        <v>7</v>
      </c>
      <c r="H35" s="25">
        <f t="shared" si="1"/>
        <v>42</v>
      </c>
    </row>
    <row r="36" spans="1:8" ht="45" customHeight="1">
      <c r="A36" s="43" t="s">
        <v>83</v>
      </c>
      <c r="B36" s="23" t="s">
        <v>84</v>
      </c>
      <c r="C36" s="23">
        <v>22</v>
      </c>
      <c r="D36" s="27" t="s">
        <v>258</v>
      </c>
      <c r="E36" s="23">
        <v>6</v>
      </c>
      <c r="F36" s="23">
        <v>90</v>
      </c>
      <c r="G36" s="23">
        <f t="shared" si="0"/>
        <v>1.5</v>
      </c>
      <c r="H36" s="25">
        <f t="shared" si="1"/>
        <v>9</v>
      </c>
    </row>
    <row r="37" spans="1:8" ht="69" customHeight="1">
      <c r="A37" s="43" t="s">
        <v>85</v>
      </c>
      <c r="B37" s="23" t="s">
        <v>86</v>
      </c>
      <c r="C37" s="23">
        <v>12</v>
      </c>
      <c r="D37" s="27" t="s">
        <v>257</v>
      </c>
      <c r="E37" s="23">
        <v>6</v>
      </c>
      <c r="F37" s="23">
        <v>90</v>
      </c>
      <c r="G37" s="23">
        <f t="shared" si="0"/>
        <v>1.5</v>
      </c>
      <c r="H37" s="25">
        <f t="shared" si="1"/>
        <v>9</v>
      </c>
    </row>
    <row r="38" spans="1:8" ht="38.25">
      <c r="A38" s="43" t="s">
        <v>87</v>
      </c>
      <c r="B38" s="23" t="s">
        <v>88</v>
      </c>
      <c r="C38" s="23">
        <v>12</v>
      </c>
      <c r="D38" s="27" t="s">
        <v>256</v>
      </c>
      <c r="E38" s="23">
        <v>6</v>
      </c>
      <c r="F38" s="23">
        <v>90</v>
      </c>
      <c r="G38" s="23">
        <f t="shared" si="0"/>
        <v>1.5</v>
      </c>
      <c r="H38" s="25">
        <f t="shared" si="1"/>
        <v>9</v>
      </c>
    </row>
    <row r="39" spans="1:8" ht="28.5" customHeight="1">
      <c r="A39" s="43" t="s">
        <v>89</v>
      </c>
      <c r="B39" s="23" t="s">
        <v>90</v>
      </c>
      <c r="C39" s="23">
        <v>12</v>
      </c>
      <c r="D39" s="27" t="s">
        <v>254</v>
      </c>
      <c r="E39" s="23">
        <v>6</v>
      </c>
      <c r="F39" s="23">
        <v>240</v>
      </c>
      <c r="G39" s="23">
        <f t="shared" si="0"/>
        <v>4</v>
      </c>
      <c r="H39" s="25">
        <f t="shared" si="1"/>
        <v>24</v>
      </c>
    </row>
    <row r="40" spans="1:8" ht="76.5">
      <c r="A40" s="43" t="s">
        <v>91</v>
      </c>
      <c r="B40" s="23" t="s">
        <v>92</v>
      </c>
      <c r="C40" s="23">
        <v>22</v>
      </c>
      <c r="D40" s="27" t="s">
        <v>255</v>
      </c>
      <c r="E40" s="23">
        <v>6</v>
      </c>
      <c r="F40" s="23">
        <v>480</v>
      </c>
      <c r="G40" s="23">
        <f t="shared" si="0"/>
        <v>8</v>
      </c>
      <c r="H40" s="25">
        <f t="shared" si="1"/>
        <v>48</v>
      </c>
    </row>
    <row r="41" spans="1:8" ht="63.75">
      <c r="A41" s="43" t="s">
        <v>93</v>
      </c>
      <c r="B41" s="23" t="s">
        <v>94</v>
      </c>
      <c r="C41" s="23">
        <v>22</v>
      </c>
      <c r="D41" s="27" t="s">
        <v>245</v>
      </c>
      <c r="E41" s="23">
        <v>6</v>
      </c>
      <c r="F41" s="23">
        <v>480</v>
      </c>
      <c r="G41" s="23">
        <f t="shared" si="0"/>
        <v>8</v>
      </c>
      <c r="H41" s="25">
        <f t="shared" si="1"/>
        <v>48</v>
      </c>
    </row>
    <row r="42" spans="1:8" ht="114.75">
      <c r="A42" s="43" t="s">
        <v>95</v>
      </c>
      <c r="B42" s="23" t="s">
        <v>96</v>
      </c>
      <c r="C42" s="23">
        <v>22</v>
      </c>
      <c r="D42" s="27" t="s">
        <v>246</v>
      </c>
      <c r="E42" s="23">
        <v>7</v>
      </c>
      <c r="F42" s="23">
        <v>720</v>
      </c>
      <c r="G42" s="23">
        <f t="shared" si="0"/>
        <v>12</v>
      </c>
      <c r="H42" s="25">
        <f t="shared" si="1"/>
        <v>84</v>
      </c>
    </row>
    <row r="43" spans="1:8" ht="38.25">
      <c r="A43" s="43" t="s">
        <v>97</v>
      </c>
      <c r="B43" s="23" t="s">
        <v>98</v>
      </c>
      <c r="C43" s="23">
        <v>22</v>
      </c>
      <c r="D43" s="27" t="s">
        <v>247</v>
      </c>
      <c r="E43" s="23">
        <v>7</v>
      </c>
      <c r="F43" s="23">
        <v>480</v>
      </c>
      <c r="G43" s="23">
        <f t="shared" si="0"/>
        <v>8</v>
      </c>
      <c r="H43" s="25">
        <f t="shared" si="1"/>
        <v>56</v>
      </c>
    </row>
    <row r="44" spans="1:8" ht="102.75" customHeight="1">
      <c r="A44" s="43" t="s">
        <v>99</v>
      </c>
      <c r="B44" s="23" t="s">
        <v>100</v>
      </c>
      <c r="C44" s="23">
        <v>22</v>
      </c>
      <c r="D44" s="27" t="s">
        <v>248</v>
      </c>
      <c r="E44" s="23">
        <v>6</v>
      </c>
      <c r="F44" s="23">
        <v>420</v>
      </c>
      <c r="G44" s="23">
        <f t="shared" si="0"/>
        <v>7</v>
      </c>
      <c r="H44" s="25">
        <f t="shared" si="1"/>
        <v>42</v>
      </c>
    </row>
    <row r="45" spans="1:8" ht="38.25">
      <c r="A45" s="43" t="s">
        <v>101</v>
      </c>
      <c r="B45" s="23" t="s">
        <v>102</v>
      </c>
      <c r="C45" s="23">
        <v>22</v>
      </c>
      <c r="D45" s="27" t="s">
        <v>251</v>
      </c>
      <c r="E45" s="23">
        <v>6</v>
      </c>
      <c r="F45" s="23">
        <v>180</v>
      </c>
      <c r="G45" s="23">
        <f t="shared" si="0"/>
        <v>3</v>
      </c>
      <c r="H45" s="25">
        <f t="shared" si="1"/>
        <v>18</v>
      </c>
    </row>
    <row r="46" spans="1:8" ht="25.5" customHeight="1">
      <c r="A46" s="43" t="s">
        <v>103</v>
      </c>
      <c r="B46" s="23" t="s">
        <v>104</v>
      </c>
      <c r="C46" s="23">
        <v>12</v>
      </c>
      <c r="D46" s="27" t="s">
        <v>249</v>
      </c>
      <c r="E46" s="23">
        <v>6</v>
      </c>
      <c r="F46" s="23">
        <v>90</v>
      </c>
      <c r="G46" s="23">
        <f t="shared" si="0"/>
        <v>1.5</v>
      </c>
      <c r="H46" s="25">
        <f t="shared" si="1"/>
        <v>9</v>
      </c>
    </row>
    <row r="47" spans="1:8" ht="51">
      <c r="A47" s="43" t="s">
        <v>105</v>
      </c>
      <c r="B47" s="23" t="s">
        <v>106</v>
      </c>
      <c r="C47" s="23">
        <v>22</v>
      </c>
      <c r="D47" s="27" t="s">
        <v>107</v>
      </c>
      <c r="E47" s="23">
        <v>6</v>
      </c>
      <c r="F47" s="23">
        <v>90</v>
      </c>
      <c r="G47" s="23">
        <f t="shared" si="0"/>
        <v>1.5</v>
      </c>
      <c r="H47" s="25">
        <f t="shared" si="1"/>
        <v>9</v>
      </c>
    </row>
    <row r="48" spans="1:8" ht="38.25">
      <c r="A48" s="43" t="s">
        <v>108</v>
      </c>
      <c r="B48" s="23" t="s">
        <v>109</v>
      </c>
      <c r="C48" s="23">
        <v>22</v>
      </c>
      <c r="D48" s="27" t="s">
        <v>250</v>
      </c>
      <c r="E48" s="23">
        <v>6</v>
      </c>
      <c r="F48" s="23">
        <v>180</v>
      </c>
      <c r="G48" s="23">
        <f t="shared" si="0"/>
        <v>3</v>
      </c>
      <c r="H48" s="25">
        <f t="shared" si="1"/>
        <v>18</v>
      </c>
    </row>
    <row r="49" spans="1:8" ht="38.25">
      <c r="A49" s="43" t="s">
        <v>110</v>
      </c>
      <c r="B49" s="23" t="s">
        <v>111</v>
      </c>
      <c r="C49" s="23">
        <v>12</v>
      </c>
      <c r="D49" s="27" t="s">
        <v>252</v>
      </c>
      <c r="E49" s="23">
        <v>6</v>
      </c>
      <c r="F49" s="23">
        <v>480</v>
      </c>
      <c r="G49" s="23">
        <f t="shared" si="0"/>
        <v>8</v>
      </c>
      <c r="H49" s="25">
        <f t="shared" si="1"/>
        <v>48</v>
      </c>
    </row>
    <row r="50" spans="1:8" ht="38.25">
      <c r="A50" s="43" t="s">
        <v>112</v>
      </c>
      <c r="B50" s="23" t="s">
        <v>113</v>
      </c>
      <c r="C50" s="23">
        <v>12</v>
      </c>
      <c r="D50" s="27" t="s">
        <v>253</v>
      </c>
      <c r="E50" s="23">
        <v>6</v>
      </c>
      <c r="F50" s="23">
        <v>480</v>
      </c>
      <c r="G50" s="23">
        <f t="shared" si="0"/>
        <v>8</v>
      </c>
      <c r="H50" s="25">
        <f t="shared" si="1"/>
        <v>48</v>
      </c>
    </row>
    <row r="51" spans="1:8" ht="25.5" customHeight="1">
      <c r="A51" s="43" t="s">
        <v>115</v>
      </c>
      <c r="B51" s="23" t="s">
        <v>116</v>
      </c>
      <c r="C51" s="23">
        <v>12</v>
      </c>
      <c r="D51" s="27" t="s">
        <v>114</v>
      </c>
      <c r="E51" s="23">
        <v>6</v>
      </c>
      <c r="F51" s="23">
        <v>960</v>
      </c>
      <c r="G51" s="23">
        <f t="shared" si="0"/>
        <v>16</v>
      </c>
      <c r="H51" s="25">
        <f t="shared" si="1"/>
        <v>96</v>
      </c>
    </row>
    <row r="52" spans="1:8" ht="67.5" customHeight="1">
      <c r="A52" s="43" t="s">
        <v>117</v>
      </c>
      <c r="B52" s="25" t="s">
        <v>118</v>
      </c>
      <c r="C52" s="25">
        <v>22</v>
      </c>
      <c r="D52" s="37" t="s">
        <v>119</v>
      </c>
      <c r="E52" s="39">
        <v>6</v>
      </c>
      <c r="F52" s="39">
        <v>90</v>
      </c>
      <c r="G52" s="23">
        <f t="shared" si="0"/>
        <v>1.5</v>
      </c>
      <c r="H52" s="25">
        <f t="shared" si="1"/>
        <v>9</v>
      </c>
    </row>
    <row r="53" spans="1:18" ht="40.5" customHeight="1">
      <c r="A53" s="43" t="s">
        <v>120</v>
      </c>
      <c r="B53" s="33" t="s">
        <v>130</v>
      </c>
      <c r="C53" s="33">
        <v>8</v>
      </c>
      <c r="D53" s="27" t="s">
        <v>124</v>
      </c>
      <c r="E53" s="38">
        <v>8</v>
      </c>
      <c r="F53" s="40">
        <v>480</v>
      </c>
      <c r="G53" s="23">
        <f t="shared" si="0"/>
        <v>8</v>
      </c>
      <c r="H53" s="25">
        <f t="shared" si="1"/>
        <v>64</v>
      </c>
      <c r="I53" s="36"/>
      <c r="J53" s="36"/>
      <c r="K53" s="36"/>
      <c r="L53" s="36"/>
      <c r="M53" s="36"/>
      <c r="N53" s="36"/>
      <c r="O53" s="36"/>
      <c r="P53" s="36"/>
      <c r="Q53" s="36"/>
      <c r="R53" s="36"/>
    </row>
    <row r="54" spans="1:8" ht="28.5" customHeight="1">
      <c r="A54" s="43" t="s">
        <v>121</v>
      </c>
      <c r="B54" s="33" t="s">
        <v>128</v>
      </c>
      <c r="C54" s="33">
        <v>22</v>
      </c>
      <c r="D54" s="27" t="s">
        <v>125</v>
      </c>
      <c r="E54" s="38">
        <v>8</v>
      </c>
      <c r="F54" s="40">
        <v>480</v>
      </c>
      <c r="G54" s="23">
        <f t="shared" si="0"/>
        <v>8</v>
      </c>
      <c r="H54" s="25">
        <f t="shared" si="1"/>
        <v>64</v>
      </c>
    </row>
    <row r="55" spans="1:8" ht="38.25" customHeight="1">
      <c r="A55" s="43" t="s">
        <v>122</v>
      </c>
      <c r="B55" s="33" t="s">
        <v>129</v>
      </c>
      <c r="C55" s="33">
        <v>18</v>
      </c>
      <c r="D55" s="27" t="s">
        <v>126</v>
      </c>
      <c r="E55" s="40">
        <v>8</v>
      </c>
      <c r="F55" s="40">
        <v>480</v>
      </c>
      <c r="G55" s="23">
        <f t="shared" si="0"/>
        <v>8</v>
      </c>
      <c r="H55" s="25">
        <f t="shared" si="1"/>
        <v>64</v>
      </c>
    </row>
    <row r="56" spans="1:8" ht="114" customHeight="1">
      <c r="A56" s="43" t="s">
        <v>238</v>
      </c>
      <c r="B56" s="34" t="s">
        <v>138</v>
      </c>
      <c r="C56" s="34">
        <v>22</v>
      </c>
      <c r="D56" s="31" t="s">
        <v>139</v>
      </c>
      <c r="E56" s="38">
        <v>8</v>
      </c>
      <c r="F56" s="38">
        <v>480</v>
      </c>
      <c r="G56" s="23">
        <f t="shared" si="0"/>
        <v>8</v>
      </c>
      <c r="H56" s="25">
        <f t="shared" si="1"/>
        <v>64</v>
      </c>
    </row>
    <row r="57" spans="1:8" ht="27.75" customHeight="1">
      <c r="A57" s="43" t="s">
        <v>239</v>
      </c>
      <c r="B57" s="35" t="s">
        <v>131</v>
      </c>
      <c r="C57" s="35">
        <v>22</v>
      </c>
      <c r="D57" s="27" t="s">
        <v>127</v>
      </c>
      <c r="E57" s="38">
        <v>8</v>
      </c>
      <c r="F57" s="38">
        <v>480</v>
      </c>
      <c r="G57" s="23">
        <f t="shared" si="0"/>
        <v>8</v>
      </c>
      <c r="H57" s="25">
        <f t="shared" si="1"/>
        <v>64</v>
      </c>
    </row>
    <row r="58" spans="1:8" ht="51" customHeight="1">
      <c r="A58" s="90" t="s">
        <v>123</v>
      </c>
      <c r="B58" s="91" t="s">
        <v>132</v>
      </c>
      <c r="C58" s="91">
        <v>22</v>
      </c>
      <c r="D58" s="92" t="s">
        <v>137</v>
      </c>
      <c r="E58" s="62">
        <v>8</v>
      </c>
      <c r="F58" s="62">
        <v>480</v>
      </c>
      <c r="G58" s="23">
        <f t="shared" si="0"/>
        <v>8</v>
      </c>
      <c r="H58" s="25">
        <f t="shared" si="1"/>
        <v>64</v>
      </c>
    </row>
    <row r="59" spans="1:8" ht="234.75" customHeight="1">
      <c r="A59" s="93" t="s">
        <v>241</v>
      </c>
      <c r="B59" s="33" t="s">
        <v>386</v>
      </c>
      <c r="C59" s="33">
        <v>22</v>
      </c>
      <c r="D59" s="27" t="s">
        <v>240</v>
      </c>
      <c r="E59" s="38">
        <v>8</v>
      </c>
      <c r="F59" s="38">
        <v>420</v>
      </c>
      <c r="G59" s="23">
        <f t="shared" si="0"/>
        <v>7</v>
      </c>
      <c r="H59" s="25">
        <f t="shared" si="1"/>
        <v>56</v>
      </c>
    </row>
    <row r="60" spans="1:8" ht="143.25" customHeight="1">
      <c r="A60" s="93" t="s">
        <v>242</v>
      </c>
      <c r="B60" s="33" t="s">
        <v>243</v>
      </c>
      <c r="C60" s="33">
        <v>22</v>
      </c>
      <c r="D60" s="27" t="s">
        <v>244</v>
      </c>
      <c r="E60" s="38">
        <v>8</v>
      </c>
      <c r="F60" s="38">
        <v>480</v>
      </c>
      <c r="G60" s="23">
        <f t="shared" si="0"/>
        <v>8</v>
      </c>
      <c r="H60" s="25">
        <f t="shared" si="1"/>
        <v>64</v>
      </c>
    </row>
    <row r="61" spans="1:8" ht="143.25" customHeight="1">
      <c r="A61" s="93" t="s">
        <v>290</v>
      </c>
      <c r="B61" s="33" t="s">
        <v>288</v>
      </c>
      <c r="C61" s="33">
        <v>6</v>
      </c>
      <c r="D61" s="27" t="s">
        <v>289</v>
      </c>
      <c r="E61" s="38">
        <v>8</v>
      </c>
      <c r="F61" s="38">
        <v>480</v>
      </c>
      <c r="G61" s="23">
        <f t="shared" si="0"/>
        <v>8</v>
      </c>
      <c r="H61" s="25">
        <f t="shared" si="1"/>
        <v>64</v>
      </c>
    </row>
    <row r="62" spans="1:8" ht="70.5" customHeight="1">
      <c r="A62" s="93" t="s">
        <v>291</v>
      </c>
      <c r="B62" s="33" t="s">
        <v>293</v>
      </c>
      <c r="C62" s="33"/>
      <c r="D62" s="27" t="s">
        <v>292</v>
      </c>
      <c r="E62" s="38">
        <v>10</v>
      </c>
      <c r="F62" s="38">
        <v>7200</v>
      </c>
      <c r="G62" s="23">
        <f t="shared" si="0"/>
        <v>120</v>
      </c>
      <c r="H62" s="152">
        <f t="shared" si="1"/>
        <v>1200</v>
      </c>
    </row>
    <row r="63" spans="1:8" ht="109.5" customHeight="1">
      <c r="A63" s="93" t="s">
        <v>294</v>
      </c>
      <c r="B63" s="33" t="s">
        <v>298</v>
      </c>
      <c r="C63" s="33">
        <v>4</v>
      </c>
      <c r="D63" s="27" t="s">
        <v>299</v>
      </c>
      <c r="E63" s="38">
        <v>7</v>
      </c>
      <c r="F63" s="38">
        <v>960</v>
      </c>
      <c r="G63" s="23">
        <f t="shared" si="0"/>
        <v>16</v>
      </c>
      <c r="H63" s="25">
        <f t="shared" si="1"/>
        <v>112</v>
      </c>
    </row>
    <row r="64" spans="1:8" ht="44.25" customHeight="1">
      <c r="A64" s="93" t="s">
        <v>297</v>
      </c>
      <c r="B64" s="33" t="s">
        <v>295</v>
      </c>
      <c r="C64" s="33">
        <v>6</v>
      </c>
      <c r="D64" s="27" t="s">
        <v>296</v>
      </c>
      <c r="E64" s="38">
        <v>7</v>
      </c>
      <c r="F64" s="38">
        <v>420</v>
      </c>
      <c r="G64" s="23">
        <f t="shared" si="0"/>
        <v>7</v>
      </c>
      <c r="H64" s="25">
        <f t="shared" si="1"/>
        <v>49</v>
      </c>
    </row>
    <row r="65" spans="1:8" ht="72.75" customHeight="1">
      <c r="A65" s="93" t="s">
        <v>381</v>
      </c>
      <c r="B65" s="33" t="s">
        <v>300</v>
      </c>
      <c r="C65" s="33">
        <v>48</v>
      </c>
      <c r="D65" s="27" t="s">
        <v>302</v>
      </c>
      <c r="E65" s="38">
        <v>7</v>
      </c>
      <c r="F65" s="38">
        <v>480</v>
      </c>
      <c r="G65" s="23">
        <f t="shared" si="0"/>
        <v>8</v>
      </c>
      <c r="H65" s="25">
        <f t="shared" si="1"/>
        <v>56</v>
      </c>
    </row>
    <row r="66" spans="1:8" ht="53.25" customHeight="1">
      <c r="A66" s="93" t="s">
        <v>382</v>
      </c>
      <c r="B66" s="33" t="s">
        <v>301</v>
      </c>
      <c r="C66" s="33">
        <v>8</v>
      </c>
      <c r="D66" s="27" t="s">
        <v>309</v>
      </c>
      <c r="E66" s="38">
        <v>7</v>
      </c>
      <c r="F66" s="38">
        <v>420</v>
      </c>
      <c r="G66" s="23">
        <f t="shared" si="0"/>
        <v>7</v>
      </c>
      <c r="H66" s="25">
        <f t="shared" si="1"/>
        <v>49</v>
      </c>
    </row>
    <row r="67" spans="1:8" ht="53.25" customHeight="1">
      <c r="A67" s="93" t="s">
        <v>383</v>
      </c>
      <c r="B67" s="33" t="s">
        <v>303</v>
      </c>
      <c r="C67" s="33">
        <v>5</v>
      </c>
      <c r="D67" s="27" t="s">
        <v>310</v>
      </c>
      <c r="E67" s="38">
        <v>5</v>
      </c>
      <c r="F67" s="38">
        <v>420</v>
      </c>
      <c r="G67" s="23">
        <f t="shared" si="0"/>
        <v>7</v>
      </c>
      <c r="H67" s="25">
        <f t="shared" si="1"/>
        <v>35</v>
      </c>
    </row>
    <row r="68" spans="1:8" ht="72" customHeight="1">
      <c r="A68" s="93" t="s">
        <v>384</v>
      </c>
      <c r="B68" s="33" t="s">
        <v>305</v>
      </c>
      <c r="C68" s="33">
        <v>4</v>
      </c>
      <c r="D68" s="27" t="s">
        <v>311</v>
      </c>
      <c r="E68" s="38">
        <v>5</v>
      </c>
      <c r="F68" s="38">
        <v>360</v>
      </c>
      <c r="G68" s="23">
        <f t="shared" si="0"/>
        <v>6</v>
      </c>
      <c r="H68" s="25">
        <f t="shared" si="1"/>
        <v>30</v>
      </c>
    </row>
    <row r="69" spans="1:9" ht="27.75" customHeight="1">
      <c r="A69" s="93" t="s">
        <v>389</v>
      </c>
      <c r="B69" s="161" t="s">
        <v>170</v>
      </c>
      <c r="C69" s="1">
        <v>8</v>
      </c>
      <c r="D69" s="162" t="s">
        <v>307</v>
      </c>
      <c r="E69" s="163">
        <v>5</v>
      </c>
      <c r="F69" s="38">
        <v>360</v>
      </c>
      <c r="G69" s="164">
        <f>F69/60</f>
        <v>6</v>
      </c>
      <c r="H69" s="25">
        <f t="shared" si="1"/>
        <v>30</v>
      </c>
      <c r="I69" s="42"/>
    </row>
    <row r="70" spans="1:8" ht="191.25">
      <c r="A70" s="93" t="s">
        <v>390</v>
      </c>
      <c r="B70" s="60" t="s">
        <v>171</v>
      </c>
      <c r="C70" s="26">
        <v>8</v>
      </c>
      <c r="D70" s="96" t="s">
        <v>306</v>
      </c>
      <c r="E70" s="61">
        <v>5</v>
      </c>
      <c r="F70" s="62">
        <v>360</v>
      </c>
      <c r="G70" s="38">
        <f>F70/60</f>
        <v>6</v>
      </c>
      <c r="H70" s="25">
        <f>E70*G70</f>
        <v>30</v>
      </c>
    </row>
    <row r="71" spans="1:8" ht="76.5">
      <c r="A71" s="93" t="s">
        <v>391</v>
      </c>
      <c r="B71" s="25" t="s">
        <v>172</v>
      </c>
      <c r="C71" s="26">
        <v>8</v>
      </c>
      <c r="D71" s="58" t="s">
        <v>308</v>
      </c>
      <c r="E71" s="26">
        <v>5</v>
      </c>
      <c r="F71" s="38">
        <v>480</v>
      </c>
      <c r="G71" s="38">
        <f>F71/60</f>
        <v>8</v>
      </c>
      <c r="H71" s="25">
        <f>E71*G71</f>
        <v>40</v>
      </c>
    </row>
    <row r="72" spans="1:8" ht="39" thickBot="1">
      <c r="A72" s="93" t="s">
        <v>392</v>
      </c>
      <c r="B72" s="65" t="s">
        <v>173</v>
      </c>
      <c r="C72" s="26">
        <v>8</v>
      </c>
      <c r="D72" s="66" t="s">
        <v>252</v>
      </c>
      <c r="E72" s="67">
        <v>5</v>
      </c>
      <c r="F72" s="44">
        <v>480</v>
      </c>
      <c r="G72" s="44">
        <f>F72/60</f>
        <v>8</v>
      </c>
      <c r="H72" s="25">
        <f>E72*G72</f>
        <v>40</v>
      </c>
    </row>
    <row r="73" spans="1:6" ht="12.75">
      <c r="A73"/>
      <c r="B73"/>
      <c r="C73"/>
      <c r="E73"/>
      <c r="F73"/>
    </row>
    <row r="74" spans="1:8" ht="12.75">
      <c r="A74"/>
      <c r="B74"/>
      <c r="C74"/>
      <c r="E74"/>
      <c r="F74"/>
      <c r="G74"/>
      <c r="H74" s="165">
        <f>SUM(H3:H73)</f>
        <v>4223</v>
      </c>
    </row>
    <row r="75" spans="1:6" ht="12.75">
      <c r="A75"/>
      <c r="B75"/>
      <c r="C75"/>
      <c r="E75"/>
      <c r="F75"/>
    </row>
    <row r="76" spans="1:8" ht="12.75">
      <c r="A76"/>
      <c r="B76"/>
      <c r="C76"/>
      <c r="D76"/>
      <c r="E76"/>
      <c r="F76"/>
      <c r="G76"/>
      <c r="H76"/>
    </row>
    <row r="77" spans="1:9" ht="15.75">
      <c r="A77"/>
      <c r="B77"/>
      <c r="C77"/>
      <c r="D77"/>
      <c r="G77" s="159" t="s">
        <v>388</v>
      </c>
      <c r="H77" s="160"/>
      <c r="I77" s="141">
        <f>H74*14</f>
        <v>59122</v>
      </c>
    </row>
    <row r="78" spans="7:8" ht="13.5" thickBot="1">
      <c r="G78" s="157" t="s">
        <v>387</v>
      </c>
      <c r="H78" s="158">
        <f>I77*20/100</f>
        <v>11824.4</v>
      </c>
    </row>
    <row r="79" ht="12.75"/>
  </sheetData>
  <sheetProtection/>
  <mergeCells count="1">
    <mergeCell ref="A1:H1"/>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Arcelor</dc:creator>
  <cp:keywords/>
  <dc:description/>
  <cp:lastModifiedBy>Stoica, Claudiu Lucian</cp:lastModifiedBy>
  <cp:lastPrinted>2018-05-16T09:18:11Z</cp:lastPrinted>
  <dcterms:created xsi:type="dcterms:W3CDTF">2014-04-04T07:32:19Z</dcterms:created>
  <dcterms:modified xsi:type="dcterms:W3CDTF">2023-03-09T10:24:52Z</dcterms:modified>
  <cp:category/>
  <cp:version/>
  <cp:contentType/>
  <cp:contentStatus/>
</cp:coreProperties>
</file>