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dataeur-my.sharepoint.com/personal/florinel_balaban_libertysteelgroup_com/Documents/SMS 2021/Contracte/Contracte 2023/PR/"/>
    </mc:Choice>
  </mc:AlternateContent>
  <xr:revisionPtr revIDLastSave="0" documentId="8_{15CB1141-43B0-4486-B284-D17E673126DC}" xr6:coauthVersionLast="47" xr6:coauthVersionMax="47" xr10:uidLastSave="{00000000-0000-0000-0000-000000000000}"/>
  <bookViews>
    <workbookView xWindow="-120" yWindow="-120" windowWidth="20730" windowHeight="11040" tabRatio="666" xr2:uid="{00000000-000D-0000-FFFF-FFFF00000000}"/>
  </bookViews>
  <sheets>
    <sheet name="Cerere" sheetId="27" r:id="rId1"/>
    <sheet name="RT- Poduri cu Otel " sheetId="24" r:id="rId2"/>
    <sheet name="Ungere poduri" sheetId="26" r:id="rId3"/>
    <sheet name="Corectiv Poduri Otel " sheetId="25" r:id="rId4"/>
    <sheet name="Verificare cuplaj tambur 1" sheetId="29" r:id="rId5"/>
  </sheets>
  <definedNames>
    <definedName name="_xlnm._FilterDatabase" localSheetId="1" hidden="1">'RT- Poduri cu Otel '!$A$1:$L$66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29" l="1"/>
  <c r="O70" i="24"/>
  <c r="J42" i="25"/>
  <c r="I45" i="25" s="1"/>
  <c r="G8" i="27" s="1"/>
  <c r="L8" i="26"/>
  <c r="N72" i="24"/>
  <c r="I7" i="27"/>
  <c r="H37" i="25"/>
  <c r="N70" i="24"/>
  <c r="N68" i="24"/>
  <c r="N69" i="24"/>
  <c r="G32" i="25"/>
  <c r="H32" i="25"/>
  <c r="G26" i="25"/>
  <c r="H26" i="25"/>
  <c r="H3" i="26"/>
  <c r="J3" i="26"/>
  <c r="H24" i="25"/>
  <c r="G28" i="25"/>
  <c r="H28" i="25"/>
  <c r="G4" i="25"/>
  <c r="H4" i="25"/>
  <c r="I5" i="29"/>
  <c r="K65" i="24"/>
  <c r="J65" i="24"/>
  <c r="G65" i="24"/>
  <c r="I45" i="24"/>
  <c r="L45" i="24" s="1"/>
  <c r="I40" i="24"/>
  <c r="L40" i="24"/>
  <c r="I61" i="24"/>
  <c r="L61" i="24" s="1"/>
  <c r="I2" i="24"/>
  <c r="L2" i="24" s="1"/>
  <c r="I3" i="24"/>
  <c r="L3" i="24" s="1"/>
  <c r="D33" i="29"/>
  <c r="E32" i="29"/>
  <c r="E31" i="29"/>
  <c r="E30" i="29"/>
  <c r="E29" i="29"/>
  <c r="E28" i="29"/>
  <c r="E27" i="29"/>
  <c r="E26" i="29"/>
  <c r="E25" i="29"/>
  <c r="E24" i="29"/>
  <c r="E23" i="29"/>
  <c r="E22" i="29"/>
  <c r="E21" i="29"/>
  <c r="E20" i="29"/>
  <c r="E19" i="29"/>
  <c r="E18" i="29"/>
  <c r="E17" i="29"/>
  <c r="E16" i="29"/>
  <c r="E15" i="29"/>
  <c r="E14" i="29"/>
  <c r="E13" i="29"/>
  <c r="E12" i="29"/>
  <c r="E11" i="29"/>
  <c r="E10" i="29"/>
  <c r="E9" i="29"/>
  <c r="E8" i="29"/>
  <c r="E7" i="29"/>
  <c r="E6" i="29"/>
  <c r="G5" i="29"/>
  <c r="E5" i="29"/>
  <c r="G3" i="25"/>
  <c r="H3" i="25"/>
  <c r="G5" i="25"/>
  <c r="H5" i="25"/>
  <c r="G6" i="25"/>
  <c r="H6" i="25"/>
  <c r="G7" i="25"/>
  <c r="H7" i="25"/>
  <c r="G8" i="25"/>
  <c r="H8" i="25"/>
  <c r="G9" i="25"/>
  <c r="H9" i="25"/>
  <c r="G10" i="25"/>
  <c r="H10" i="25"/>
  <c r="G11" i="25"/>
  <c r="H11" i="25"/>
  <c r="G12" i="25"/>
  <c r="H12" i="25"/>
  <c r="G13" i="25"/>
  <c r="H13" i="25"/>
  <c r="G14" i="25"/>
  <c r="H14" i="25"/>
  <c r="G15" i="25"/>
  <c r="H15" i="25"/>
  <c r="G16" i="25"/>
  <c r="H16" i="25"/>
  <c r="G17" i="25"/>
  <c r="H17" i="25"/>
  <c r="G18" i="25"/>
  <c r="H18" i="25"/>
  <c r="G19" i="25"/>
  <c r="H19" i="25"/>
  <c r="G20" i="25"/>
  <c r="H20" i="25"/>
  <c r="G21" i="25"/>
  <c r="H21" i="25"/>
  <c r="G22" i="25"/>
  <c r="H22" i="25"/>
  <c r="G23" i="25"/>
  <c r="H23" i="25"/>
  <c r="G25" i="25"/>
  <c r="H25" i="25"/>
  <c r="G27" i="25"/>
  <c r="H27" i="25"/>
  <c r="G29" i="25"/>
  <c r="H29" i="25"/>
  <c r="G30" i="25"/>
  <c r="H30" i="25"/>
  <c r="G31" i="25"/>
  <c r="H31" i="25"/>
  <c r="H4" i="26"/>
  <c r="J4" i="26"/>
  <c r="I4" i="24"/>
  <c r="L4" i="24" s="1"/>
  <c r="I5" i="24"/>
  <c r="L5" i="24" s="1"/>
  <c r="I6" i="24"/>
  <c r="L6" i="24" s="1"/>
  <c r="I7" i="24"/>
  <c r="L7" i="24"/>
  <c r="I8" i="24"/>
  <c r="L8" i="24" s="1"/>
  <c r="I9" i="24"/>
  <c r="L9" i="24" s="1"/>
  <c r="I10" i="24"/>
  <c r="L10" i="24" s="1"/>
  <c r="I11" i="24"/>
  <c r="L11" i="24" s="1"/>
  <c r="I12" i="24"/>
  <c r="L12" i="24" s="1"/>
  <c r="I13" i="24"/>
  <c r="L13" i="24"/>
  <c r="I14" i="24"/>
  <c r="L14" i="24" s="1"/>
  <c r="I15" i="24"/>
  <c r="L15" i="24"/>
  <c r="I17" i="24"/>
  <c r="L17" i="24" s="1"/>
  <c r="I18" i="24"/>
  <c r="L18" i="24" s="1"/>
  <c r="I19" i="24"/>
  <c r="L19" i="24" s="1"/>
  <c r="I20" i="24"/>
  <c r="L20" i="24"/>
  <c r="I21" i="24"/>
  <c r="L21" i="24" s="1"/>
  <c r="I22" i="24"/>
  <c r="L22" i="24"/>
  <c r="I23" i="24"/>
  <c r="L23" i="24" s="1"/>
  <c r="I24" i="24"/>
  <c r="L24" i="24"/>
  <c r="I25" i="24"/>
  <c r="L25" i="24" s="1"/>
  <c r="I26" i="24"/>
  <c r="L26" i="24" s="1"/>
  <c r="I27" i="24"/>
  <c r="L27" i="24" s="1"/>
  <c r="I28" i="24"/>
  <c r="L28" i="24"/>
  <c r="I29" i="24"/>
  <c r="L29" i="24" s="1"/>
  <c r="I31" i="24"/>
  <c r="L31" i="24"/>
  <c r="I32" i="24"/>
  <c r="L32" i="24" s="1"/>
  <c r="L34" i="24" s="1"/>
  <c r="I33" i="24"/>
  <c r="L33" i="24"/>
  <c r="I35" i="24"/>
  <c r="I36" i="24"/>
  <c r="L36" i="24" s="1"/>
  <c r="I37" i="24"/>
  <c r="L37" i="24" s="1"/>
  <c r="I38" i="24"/>
  <c r="L38" i="24" s="1"/>
  <c r="I39" i="24"/>
  <c r="L39" i="24" s="1"/>
  <c r="I41" i="24"/>
  <c r="L41" i="24" s="1"/>
  <c r="I42" i="24"/>
  <c r="L42" i="24" s="1"/>
  <c r="I43" i="24"/>
  <c r="L43" i="24"/>
  <c r="I44" i="24"/>
  <c r="L44" i="24" s="1"/>
  <c r="I46" i="24"/>
  <c r="L46" i="24"/>
  <c r="I47" i="24"/>
  <c r="L47" i="24" s="1"/>
  <c r="I48" i="24"/>
  <c r="L48" i="24" s="1"/>
  <c r="I49" i="24"/>
  <c r="L49" i="24" s="1"/>
  <c r="I50" i="24"/>
  <c r="L50" i="24" s="1"/>
  <c r="I51" i="24"/>
  <c r="L51" i="24" s="1"/>
  <c r="I52" i="24"/>
  <c r="L52" i="24"/>
  <c r="I53" i="24"/>
  <c r="L53" i="24" s="1"/>
  <c r="I54" i="24"/>
  <c r="L54" i="24" s="1"/>
  <c r="I55" i="24"/>
  <c r="L55" i="24" s="1"/>
  <c r="I56" i="24"/>
  <c r="L56" i="24" s="1"/>
  <c r="I57" i="24"/>
  <c r="L57" i="24" s="1"/>
  <c r="I58" i="24"/>
  <c r="L58" i="24" s="1"/>
  <c r="I59" i="24"/>
  <c r="L59" i="24" s="1"/>
  <c r="I60" i="24"/>
  <c r="L60" i="24"/>
  <c r="I62" i="24"/>
  <c r="L62" i="24" s="1"/>
  <c r="I63" i="24"/>
  <c r="L63" i="24"/>
  <c r="I30" i="24"/>
  <c r="J5" i="26"/>
  <c r="L35" i="24"/>
  <c r="H6" i="27" l="1"/>
  <c r="J6" i="27" s="1"/>
  <c r="J10" i="27" s="1"/>
  <c r="I34" i="24"/>
  <c r="L30" i="24"/>
  <c r="L64" i="24"/>
  <c r="L65" i="24" s="1"/>
  <c r="I16" i="24"/>
  <c r="L16" i="24"/>
  <c r="I64" i="24"/>
  <c r="I65" i="24" s="1"/>
  <c r="L6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C6" authorId="0" shapeId="0" xr:uid="{00000000-0006-0000-0000-000001000000}">
      <text>
        <r>
          <rPr>
            <b/>
            <sz val="9"/>
            <color indexed="81"/>
            <rFont val="Tahoma"/>
            <family val="2"/>
          </rPr>
          <t>IT:</t>
        </r>
        <r>
          <rPr>
            <sz val="9"/>
            <color indexed="81"/>
            <rFont val="Tahoma"/>
            <family val="2"/>
          </rPr>
          <t xml:space="preserve">
formatie cuprinde lucratorii:
3 electriceni
1 electrician cu cunostinte automatizari si actionari
9 lacatusi
1 sudor electric /autogen (sudorul electric sa fie  autorizat ISCIR cu poanson )
1 cordonator formatie autorizat RSL-IR/Maistru
1  MPR- grupa C si E 
</t>
        </r>
      </text>
    </comment>
  </commentList>
</comments>
</file>

<file path=xl/sharedStrings.xml><?xml version="1.0" encoding="utf-8"?>
<sst xmlns="http://schemas.openxmlformats.org/spreadsheetml/2006/main" count="497" uniqueCount="359">
  <si>
    <t>Total minute</t>
  </si>
  <si>
    <t>Anual</t>
  </si>
  <si>
    <t>ECHIPAMENT</t>
  </si>
  <si>
    <t>MECANISM</t>
  </si>
  <si>
    <t>NR PAC</t>
  </si>
  <si>
    <t>Nr.
lucratori MES</t>
  </si>
  <si>
    <t>CANTITATE</t>
  </si>
  <si>
    <t>Total ore</t>
  </si>
  <si>
    <t>1 BUC</t>
  </si>
  <si>
    <t>NR Pachet lucru</t>
  </si>
  <si>
    <r>
      <t>LISTA ACTIVITATI PRIVIND</t>
    </r>
    <r>
      <rPr>
        <sz val="10"/>
        <rFont val="Arial"/>
        <family val="2"/>
      </rPr>
      <t xml:space="preserve"> CORECTIVE </t>
    </r>
  </si>
  <si>
    <t>Sarcina 200/250 to</t>
  </si>
  <si>
    <t>2 BUC</t>
  </si>
  <si>
    <t>Sarcina 80 to</t>
  </si>
  <si>
    <t>BLOC ROLE</t>
  </si>
  <si>
    <t>Translatie Carucior 200/250 to</t>
  </si>
  <si>
    <t>2 BUC  (STG+ DR)</t>
  </si>
  <si>
    <t>8 BUC</t>
  </si>
  <si>
    <t>Translatie Carucior 80/20 to</t>
  </si>
  <si>
    <t xml:space="preserve">1 BUC  </t>
  </si>
  <si>
    <t>4 BUC</t>
  </si>
  <si>
    <t>Translatie Pod</t>
  </si>
  <si>
    <t>Motor translatie pod</t>
  </si>
  <si>
    <t>2+2 BUC</t>
  </si>
  <si>
    <t xml:space="preserve">2 BUC  </t>
  </si>
  <si>
    <t xml:space="preserve">4 BUC        4 BUC        8 BUC </t>
  </si>
  <si>
    <t xml:space="preserve">16 BUC        </t>
  </si>
  <si>
    <t xml:space="preserve">Bloc cu role inferior   </t>
  </si>
  <si>
    <t xml:space="preserve">LISTA ACTIVITATI PRIVIND REVIZIA PODURILOR  </t>
  </si>
  <si>
    <t xml:space="preserve">Traversa 200/250  </t>
  </si>
  <si>
    <t xml:space="preserve">Mufla Sarcina 80                   </t>
  </si>
  <si>
    <t xml:space="preserve">Carlig lamelare 80 to </t>
  </si>
  <si>
    <t>Mufla Sarcina 20 to</t>
  </si>
  <si>
    <t>Bloc cu role inferior</t>
  </si>
  <si>
    <t xml:space="preserve">Mufla Sarcina 20 to               </t>
  </si>
  <si>
    <t xml:space="preserve">Carlig 20 to  </t>
  </si>
  <si>
    <t xml:space="preserve">Mufla Sarcina 80      </t>
  </si>
  <si>
    <t xml:space="preserve">Carlige lamelare 125 to  </t>
  </si>
  <si>
    <t xml:space="preserve">Traversa 200/250 </t>
  </si>
  <si>
    <t xml:space="preserve">CUPLAJE /TAMBUR  SI CABLU SARCINA  </t>
  </si>
  <si>
    <t xml:space="preserve">RED. CONICE  SI AX SINCRON  </t>
  </si>
  <si>
    <t xml:space="preserve">FRINE SIBRE SHI 252    </t>
  </si>
  <si>
    <t xml:space="preserve">REDUCTOR PLANETAR </t>
  </si>
  <si>
    <t xml:space="preserve"> FRINE SI CEFS 710</t>
  </si>
  <si>
    <t xml:space="preserve">REDUCTOR  i=51,3 </t>
  </si>
  <si>
    <t>CUPLAJ TAMBUR Cablu sarcina</t>
  </si>
  <si>
    <t xml:space="preserve"> FRINE D315 /CEFS 315 </t>
  </si>
  <si>
    <t xml:space="preserve"> REDUCT TRANSLATIE CARUCIOR</t>
  </si>
  <si>
    <t xml:space="preserve"> FRINE D500 /CEFS 500 </t>
  </si>
  <si>
    <t xml:space="preserve">Saiba frina D=500 translatie pod </t>
  </si>
  <si>
    <t xml:space="preserve"> REDUCT TRANSLATIE POD i=22,3 </t>
  </si>
  <si>
    <t>CD 160/  ARBORI CARDAN/ LAGARE</t>
  </si>
  <si>
    <t xml:space="preserve">Roti translatie pod </t>
  </si>
  <si>
    <t xml:space="preserve">Roti translatie Carucior 80/20 </t>
  </si>
  <si>
    <t xml:space="preserve"> REDUCT TRANSLATIE CARUCIOR R880V60.00 </t>
  </si>
  <si>
    <t xml:space="preserve"> FRINE D315 / CEFS 315  </t>
  </si>
  <si>
    <t>Roti translatie Carucior 250</t>
  </si>
  <si>
    <t>C1</t>
  </si>
  <si>
    <t>C2</t>
  </si>
  <si>
    <t>C3</t>
  </si>
  <si>
    <t>C4</t>
  </si>
  <si>
    <t>C5</t>
  </si>
  <si>
    <t>C6</t>
  </si>
  <si>
    <t>C7</t>
  </si>
  <si>
    <t>C8</t>
  </si>
  <si>
    <t>C9</t>
  </si>
  <si>
    <t>C10</t>
  </si>
  <si>
    <t>C11</t>
  </si>
  <si>
    <t>C12</t>
  </si>
  <si>
    <t>C13</t>
  </si>
  <si>
    <t>C14</t>
  </si>
  <si>
    <t>C15</t>
  </si>
  <si>
    <t>C20</t>
  </si>
  <si>
    <t>C21</t>
  </si>
  <si>
    <t>C22</t>
  </si>
  <si>
    <t>C23</t>
  </si>
  <si>
    <t>C24</t>
  </si>
  <si>
    <t>Inlocuire aparatoare termica 
traversa 200 / 250 tf</t>
  </si>
  <si>
    <t xml:space="preserve">Inlocuire arbore sincronizare
 sarcina 200 / 250 tf    </t>
  </si>
  <si>
    <t>Decupat in zona carligelor aparatoarea 
Demontat si taiat aparatoare inferioara veche
Coborat la sol traversa
Ridicat pe pozitie si prins aparatoare inferioara noua
Sudat la loc decuparile din zona carligelor
Ridicat balanta de la sol 
Refacut limitatea la sarcina</t>
  </si>
  <si>
    <t>Prins in palan si asigurat arbore sincronizare
Desfacut piulite M 20 de la cuplajele dintate si scos prezone M 20
Scos de pe pozitie arbore de sincronizare si dat la sol
Inlocuit arcuri taler ramase pe capacul de la cuplajul dintat cu dantura dreapta
Ridicat de la sol si montat pe pozitie arbore sincronizare nou
Introdus prezoane M 20 si strans piulite M 20</t>
  </si>
  <si>
    <t xml:space="preserve">Inlocuire cablu tractiune  sarcina 80 tf </t>
  </si>
  <si>
    <t xml:space="preserve">Inlocuire cablu tractiune  sarcina 20 tf </t>
  </si>
  <si>
    <t xml:space="preserve">Inlocuire cablu tractiune  sarcina 250 tf </t>
  </si>
  <si>
    <t>Scos limitare sarcina 80 tf
Montat opritori pe calea de rulare
Coborat si pozitionat pe stativ mufla 80 tf
Decuplat capat fix cablu de pe tambur din partea de nord
Matisat cablu si montat ciorapi
Insiretat cablu
Prins in bride capat fix cablu nord
Dat sus capat fix cablu sud
Coborat la sol si strans cablu vechi
Montat capete fixe cablu pe tambur
Ridicat mufla 80 tf de pe stativ
Eliberat zona de stativ; tambur gol pt cablu si cabluri vechi
Efectuat probe cu etaloanele 
Refacut limitare la sarcina de 80 tf  si scos opritori mecanici</t>
  </si>
  <si>
    <t>Scos limitare sarcina 20 tf
Montat opritori pe calea de rulare
Coborat si pozitionat pe stativ mufla 20 tf
Decuplat capat fix cablu de pe tambur din partea de nord
Matisat cablu si montat ciorapi
Insiretat cablu
Prins in bride capat fix cablu nord
Dat sus capat fix cablu sud
Coborat la sol si strans cablu vechi
Montat capete fixe cablu pe tambur
Ridicat mufla 20 tf de pe stativ
Eliberat zona de stativ; tambur gol pt cablu si cabluri vechi
Efectuat probe cu etaloanele 
Refacut limitare la sarcina de 20 tf  si scos opritori mecanici</t>
  </si>
  <si>
    <t>Inlocuire arbore cardanic translatie 
carucior 80 tf</t>
  </si>
  <si>
    <t>Inlocuire carlige traversa 200 / 250 tf</t>
  </si>
  <si>
    <t>Inlocuire frane siguranta SIBRE / SIMME 
sarcina 200 / 250 tf</t>
  </si>
  <si>
    <t>Inlocuire parghie egalizare sarcina 200 / 250 tf</t>
  </si>
  <si>
    <t>Inlocuire reductor translatie carucior  80 tf</t>
  </si>
  <si>
    <t>Inlocuire reductor translatie carucior  200 / 250 tf</t>
  </si>
  <si>
    <t>Inlocuire reductor translatie pod</t>
  </si>
  <si>
    <t>Inlocuire role superioare cablu carucior 80 tf</t>
  </si>
  <si>
    <t>Inlocuire grup de role cablu superioare 
carucior 200 / 250 tf</t>
  </si>
  <si>
    <t>Inlocuire role cablu traversa carucior 200 / 250 tf</t>
  </si>
  <si>
    <t>Inlocuire trepte reductor sarcina 80 tf</t>
  </si>
  <si>
    <t>Inlocuire trepte reductor sarcina 200 / 250 tf</t>
  </si>
  <si>
    <t xml:space="preserve">Inlocuire arbore translatie pod </t>
  </si>
  <si>
    <t>Imprejmuit zona de lucru de sub macara si montat opritori mecanici pe calea de rulare
Prins in palan si asigurat arbore sincronizare
Desfacut piulite M 20 de la cuplajele dintate si scos prezone M 20
Scos de pe pozitie arbore de sincronizare si dat la sol
Inlocuit arcuri taler ramase pe capacul de la cuplajul dintat cu dantura dreapta
Ridicat de la sol si montat pe pozitie arbore sincronizare nou
Introdus prezoane M 20 si strans piulite M 20</t>
  </si>
  <si>
    <t xml:space="preserve">Decopertat zona de acces arbore cardanic
Asigurat arbore cardanic impotriva caderii
Demontat suruburi pas si suflat calareti de la roata actionata
Demontat suruburi pas si suflat calareti de la flansa reductorului
Scos afara si dat la cota zero arbore cardanic
Ridicat de la cota zero si pus pe pozitie arbore cardanic nou
Montat suruburi pas si sudat calareti la reductor
Suspendat roata actionata
Montat suruburi pas si sudat calareti la roata actionata
Lasat roata actionata pe pozitie
Montat la loc capac acces arbore cardanic
</t>
  </si>
  <si>
    <t xml:space="preserve">Inlocuire arbore cardanic translatie 
carucior 200 / 250  tf </t>
  </si>
  <si>
    <t>Decopertat zona de acces arbore cardanic
Asigurat arbore cardanic impotriva caderii
Demontat suruburi pas si suflat calareti de la roata actionata
Demontat suruburi pas si suflat calareti de la flansa reductorului
Scos afara si dat la cota zero arbore cardanic
Ridicat de la cota zero si pus pe pozitie arbore cardanic nou
Montat suruburi pas si sudat calareti la reductor
Suspendat roata actionata
Montat suruburi pas si sudat calareti la roata actionata
Lasat roata actionata pe pozitie
Montat la loc capac acces arbore cardanic</t>
  </si>
  <si>
    <t xml:space="preserve">Scos limitare sarcina 
Montat opritori pe calea de rulare
Coborat si pozitionat pe capre traversa 
Desfacut sigurante asigurare bolt carlig nord
Confectionat suport sustinere bolt carlig nord
Asigurat carlig nord
Scos bolt carlig nord
Scos carlig nord
Introdus pe pozitie carlig nou, centrat si asigurat
Introdus bolt carlig nord
Montat sigurante bolt carlig
Desfacut sigurante asigurare bolt carlig sud
Confectionat suport sustinere bolt carlig sud
Asigurat carlig sud
Scos bolt carlig sud
Scos carlig sud
Introdus pe pozitie carlig nou, centrat si asigurat
Introdus bolt carlig sud
Montat sigurante bolt carlig
Eliberat zona de capre; tambur goi pt cablu si cabluri vechi
Efectuat probe cu etaloanele 
Refacut limitari la sarcina si scos opritori </t>
  </si>
  <si>
    <t>Demontat eclise de asigurare bolt parghie de egalizare
Scos bolt prindere parghie de egalizare
Decuplat electric doze tensiometrice dispozitiv de suprasarcina
Scos parghie de egalizare de pe pozitie si coborat la cota zero
Refacut alezaj bolt prin montarea de flanse de adaos in zona boltului
Ridicat de la cota zero parghie de egalizare noua si montat pe pozitie
Introdus bolt parghie nou
Asigurat bolt cu sigurante
Refacut instalatia electrica dispozitiv de suprasarcina</t>
  </si>
  <si>
    <t xml:space="preserve">Demontat suruburi cuplaj elastic
Demontat suruburi pas M 20 prindere cardane si suflat cu autogenul calaretii
Asigurat cuplaje cardanice impotriva caderii
Demontat suruburi prindere lagar
Demontat frana FC 315
Scos reductor de pe pozitie si dat la cota zero cu palanul
Ridicat de la cota zero si montat pe pozitie reductor nou
Montat suruburi pas M 20 cuplare cardan si sudat calareti
Montat frana FC 315
Montat bolturi cu garnituri cuplaj elastic CEF 315
Montat lagare prindere reductor si strans in suruburi
Verificat si completat nivel de ulei in reductor daca este cazul </t>
  </si>
  <si>
    <t xml:space="preserve">Demontat suruburi cuplaj elastic
Demontat frana FC 315
Demontat podica carucior 200 tf
Demontat suruburi pas M 20 prindere cardan si suflat cu autogenul calaretii
Asigurat cuplaj cardanic impotriva caderii
Demontat suruburi prindere lagar
Scos reductor de pe pozitie si dat la cota zero cu palanul
Ridicat de la cota zero si montat pe pozitie reductor nou
Montat suruburi pas M 20 cuplare cardan si sudat calareti
Montat frana FC 315
Montat bolturi cu garnituri cuplaj elastic CEF 315
Montat lagare prindere reductor si strans in suruburi
Verificat si completat nivel de ulei in reductor daca este cazul </t>
  </si>
  <si>
    <t xml:space="preserve">Demontat suruburi cuplaj elastic
Demontat suruburi pas M 20 prindere arbori si suflat cu autogenul calaretii
Asigurat arbori  impotriva caderii
Demontat suruburi prindere lagar
Demontat frana FC 500
Demontat motor translatie pod si dat deoparte
Scos reductor de pe pozitie si dat la cota zero cu palanul
Ridicat de la cota zero si montat pe pozitie reductor nou
Montat suruburi pas M 20 cuplare arbori si sudat calareti
Strans reductor in lagare
Montat frana FC 500
Montat bolturi cu garnituri cuplaj elastic CEF 500
Montat motor pe pozitie si centrat
Verificat si completat nivel de ulei in reductor daca este cazul </t>
  </si>
  <si>
    <t>Demontat suruburi lagar prindere roata
Demontat suruburi pasuite prindere arbore cardanic si taiat calareti
Calat carucior 200 / 250 tf
Ridicat cu ajutorul presei constructie carucior
Scos roata de rulare
Dat roata de rulare veche la cota zero
Ridicat roata noua pe pod si adus in zona de montaj
Introdus roata de rulare pe pozitie
Montat lagare de sustinere roata
Montat suruburi pas de prindere roata de arbore cardanic si sudat calareti
Coborat presa hidraulica si scos din zona de montaj</t>
  </si>
  <si>
    <t>Inlocuire roata de rulare actionata/libere 
translatie carucior 200  / 250  tf</t>
  </si>
  <si>
    <t>Inlocuire roata de rulare actionata/libera  translatie carucior 80 tf</t>
  </si>
  <si>
    <t>Scos limitare sarcina 80 tf
Montat opritori pe calea de rulare si izolat zona de lucru
Coborat si pozitionat pe suporti mufla 80 tf si slabit cabluri de sarcina 
Blocat tambur pe pozitie
Demontat suruburi flansa tambur
Demontat suruburi lagar sprijin tambur
Dat la cota zero tambur sarcina
Legat si dat deoparte cabluri sarcina de pe grupul de role
Asigurat cabluri de sarcina
Demontat suruburi si eclise de asigurare ax role superioare
Confectionat si sudat suport pentru bolt role
Confectionat juguri pentru extragerea boltului de la role
Sudat juguri pe pozitie
Extras cu ajutorul presei a boltului de prindere role superioare
Scos de pe pozitie rola D=800 si coborat la sol
Dat sus si montat pe pozitie rola noua
Pozitionat si sudat juguri pentru montaj bolt
Montat bolt cu ajutorul presei
Taiat juguri si suport bolt
Montat eclise de asigurare bolt role superioare
Pus pe role cabluri de sarcina
Dat sus tambur de sarcina si montat pe pozitie
Montat si strans lagar tambur
Montat si strans suruburi flansa tambur
Tensionat cabluri de sarcina si ridicat mufla 80 tf de pe suporti
Efectuat probe si urmarit functionarea rolelor</t>
  </si>
  <si>
    <t>Montat opritori pe calea de rulare si izolat zona de lucru
Coborat si pozitionat pe suporti traversa si slabit cabluri de sarcina 
Confectionat schela
Demontat suruburi si eclise de asigurare ax role superioare
Confectionat si sudat suport pentru bolt role
Confectionat juguri pentru extragerea boltului de la role
Sudat juguri pe pozitie
Extras cu ajutorul presei a boltului de prindere role superioare
Scos de pe pozitie rola D=1000 si coborat la sol
Dat sus si montat pe pozitie rola noua
Pozitionat si sudat juguri pentru montaj bolt
Montat bolt cu ajutorul presei
Taiat juguri si suport bolt
Montat eclise de asigurare bolt role superioare
Pus pe role cabluri de sarcina
Tensionat cabluri de sarcina si ridicat traversa de pe suporti
Efectuat probe si urmarit functionarea rolelor</t>
  </si>
  <si>
    <t>Montat opritori pe calea de rulare si izolat zona de lucru
Coborat si pozitionat pe suporti traversa si slabit cabluri de sarcina 
Confectionat schela
Demontat suruburi si eclise de asigurare ax role superioare
Confectionat si sudat suport pentru bolt role
Confectionat juguri pentru extragerea boltului de la role
Sudat juguri pe pozitie
Extras cu ajutorul presei a boltului de prindere role superioare
Scos de pe pozitie rola D=1000 si coborat la sol
Dat sus si montat pe pozitie rola noua
Pozitionat si sudat juguri pentru montaj bolt
Montat bolt cu ajutorul presei
Taiat juguri si suport bolt
Montat eclise de asigurare bolt role superioare
Pus pe role cabluri de sarcina
Tensionat cabluri de sarcina si ridicat traversa de pe suporti
Efectuat probe si urmarit functionarea rolelor
Eliberat zona de piese de schimb si materiale</t>
  </si>
  <si>
    <t xml:space="preserve">Scos limitare sarcina 
Asezat mufla pe stativ
Imprejmuit zona de lucru de sub macara si montat opritori mecanici pe calea de rulare
Demontat capace reductor sarcina
Blocat tambur pe pozitie
Demontat suruburi flansa tambur
Verificat vizual si dimensional starea rulmentilor si a rotilor dintate din reductor
Scos si dat la sol treapta iesire impreuna cu flansa tambur
Ridicat si montat pe pozitie treapta noua impreuna cu flansa tambur
Inlocuit trepte reductor sarcina care prezinta rulmenti sau dantura uzate
Verificat si completat nivel ulei in reductor
Prins in suruburi si strans pe pozitie flanse tambur
Montat capace si etansat reductor sarcina
Deblocat tamburi pe pozitie
Efectuat probe cu sarcina (o cursa completa ridicare - coborare) cu verificarea modului de functionare
Efectuat probe cu etaloanele de 88 t
Montat la loc limitare cursa sarcina        </t>
  </si>
  <si>
    <t>Scos limitare sarcina
Asezat balanta pe capre
Imprejmuit zona de lucru de sub macara si montat opritori mecanici pe calea de rulare
Demontat capace reductor planetar
Blocat tamburi pe pozitie
Verificat vizual si dimensional starea rulmentilor si a rotilor dintate din reductor
Inlocuit trepte reductor planetar care prezinta rulmenti sau dantura uzate
Montat capace si etansat reductor planetar
Deblocat tamburi pe pozitie
Efectuat probe cu sarcina (o cursa completa ridicare - coborare) cu verificarea modului de functionare
Efectuat probe cu etaloanele de 220 / 275 to
Montat la loc limitare cursa sarcina        
Eliberat zona de piese de schimb si materiale
Dat macaraua in exploatare</t>
  </si>
  <si>
    <t xml:space="preserve">Ungere si gresari la Mec. 
Sarcina 16/20
Sarcina 80/100  
Sarcina 200/250/300                                        </t>
  </si>
  <si>
    <r>
      <rPr>
        <b/>
        <sz val="10"/>
        <rFont val="Arial"/>
        <family val="2"/>
      </rPr>
      <t>Mecanism sarcina 20 tf.</t>
    </r>
    <r>
      <rPr>
        <sz val="10"/>
        <rFont val="Arial"/>
        <family val="2"/>
      </rPr>
      <t xml:space="preserve">
Luat proba de ulei si dus la laborator si completat cu ulei
Verificat etansare reductor
Gresat rulmenti grup de role superioare
Verificat si completat nivel de ulei in reductoarele conice
Dat balanta la sol
Urcat pe balanta si verificat grupuri de role de pe traversa(uzura canal pentru cablu, etc)
Gresat rulmenti role  
</t>
    </r>
    <r>
      <rPr>
        <b/>
        <sz val="10"/>
        <rFont val="Arial"/>
        <family val="2"/>
      </rPr>
      <t>Mecanism sarcina 80 tf.</t>
    </r>
    <r>
      <rPr>
        <sz val="10"/>
        <rFont val="Arial"/>
        <family val="2"/>
      </rPr>
      <t xml:space="preserve">
Luat proba de ulei si dus la laborator si completat cu ulei
Verificat etansare reductor
Gresat rulmenti grup de role superioare
Verificat si completat nivel de ulei in reductoarele conice
Dat balanta la sol
Urcat pe balanta si verificat grupuri de role de pe traversa(uzura canal pentru cablu, etc)
Gresat rulmenti role      
</t>
    </r>
    <r>
      <rPr>
        <b/>
        <sz val="10"/>
        <rFont val="Arial"/>
        <family val="2"/>
      </rPr>
      <t>Mecanism sarcina 200 / 250 tf.</t>
    </r>
    <r>
      <rPr>
        <sz val="10"/>
        <rFont val="Arial"/>
        <family val="2"/>
      </rPr>
      <t xml:space="preserve">
Luat proba de ulei si dus la laborator si completat cu ulei
Verificat etansare reductor
Gresat rulmenti grup de role superioare
Verificat si completat nivel de ulei in reductoarele conice
Dat balanta la sol
Urcat pe balanta si verificat grupuri de role de pe traversa(uzura canal pentru cablu, etc)
Gresat rulmenti role</t>
    </r>
  </si>
  <si>
    <r>
      <t>Ungere si gresari la Mec. 
Translatie Carucior 16/20/80/100</t>
    </r>
    <r>
      <rPr>
        <sz val="11"/>
        <rFont val="Arial"/>
        <family val="2"/>
      </rPr>
      <t xml:space="preserve">
</t>
    </r>
    <r>
      <rPr>
        <sz val="10"/>
        <rFont val="Arial"/>
        <family val="2"/>
      </rPr>
      <t>Translatie Carucior 200/250/300
Translatie Pod</t>
    </r>
  </si>
  <si>
    <r>
      <t xml:space="preserve">         </t>
    </r>
    <r>
      <rPr>
        <b/>
        <sz val="10"/>
        <rFont val="Arial"/>
        <family val="2"/>
      </rPr>
      <t>Mecanism tr. carucior 16/20/80/100</t>
    </r>
    <r>
      <rPr>
        <sz val="10"/>
        <rFont val="Arial"/>
      </rPr>
      <t xml:space="preserve">
Verificat nivel de ulei in reductor; luat proba de ulei si completat nivel (E)
Gresat cuplaj cardanic
Gresat rulmenti roti
Verificat nivel de ulei in reductor; luat proba de ulei si completat nivel(V)
Gresat cuplaj cardanic
Gresat rulmenti roti</t>
    </r>
    <r>
      <rPr>
        <sz val="10"/>
        <rFont val="Arial"/>
        <family val="2"/>
      </rPr>
      <t xml:space="preserve">
       </t>
    </r>
    <r>
      <rPr>
        <b/>
        <sz val="10"/>
        <rFont val="Arial"/>
        <family val="2"/>
      </rPr>
      <t>Mecanism tr. carucior 200/250/300 tf.</t>
    </r>
    <r>
      <rPr>
        <sz val="10"/>
        <rFont val="Arial"/>
        <family val="2"/>
      </rPr>
      <t xml:space="preserve">
Verificat nivel de ulei in reductor; luat proba de ulei si completat nivel (E)
Gresat cuplaj cardanic
Gresat rulmenti roti
Verificat nivel de ulei in reductor; luat proba de ulei si completat nivel(V)
Gresat cuplaj cardanic
Gresat rulmenti roti
     </t>
    </r>
    <r>
      <rPr>
        <b/>
        <sz val="10"/>
        <rFont val="Arial"/>
        <family val="2"/>
      </rPr>
      <t xml:space="preserve">Mecanism translatie pod
</t>
    </r>
    <r>
      <rPr>
        <sz val="10"/>
        <rFont val="Arial"/>
        <family val="2"/>
      </rPr>
      <t>Verificat nivel de ulei in reductor; luat proba de ulei si completat nivel(N)
Gresat lagare sustinere
Gresat cuplaj cardanic
Gresat rulmenti roti
Verificat nivel de ulei in reductor; luat proba de ulei si completat nivel(S)
Gresat cuplaj dintat
Gresat lagare sustinere
Gresat cuplaj cardanic
Gresat rulmenti roti</t>
    </r>
  </si>
  <si>
    <t>Frecventa
Lunar</t>
  </si>
  <si>
    <t>Calarea sistemului de anti-incalecare a cablului (daca sarcina este prevazuta cu acest sistem)
Eliberarea tamburilor de sarcina de cablu uzat si pozitionarea capatului pentru insiretarea falsa
Pregatirea cablurilor pentru „insiretarea falsa” 
Montarea dispozitivului de imbinare a capetelor de cablu„ciorap metalic/tresa”
Insiretarea cablului de sarcina
Tamburii de cablu trebuiesc supravegheati si  dirijati concomitent de la sol cit si pe macara pt a preintampina blocajele
Prinderea capatului ridicat cu ajutorul unei bride
Se elibereaza tamburii sarcina  pod de cablul uzat 
Pregatirea capetelor cablului nou pentru a fi montate in bridele tamburilor
Eliberarea prinderii capatului fals (ochi de pisica/ochet) de cablul uzatRidicarea sarcinii si eliberarea suportilor metalici (caprelor)</t>
  </si>
  <si>
    <t>Total
 ore</t>
  </si>
  <si>
    <t>Frecventa</t>
  </si>
  <si>
    <t>Sistem alimentare</t>
  </si>
  <si>
    <t>3 BUC</t>
  </si>
  <si>
    <t>2 Buc</t>
  </si>
  <si>
    <t>Motoare electrice</t>
  </si>
  <si>
    <t>Ridicatoare electrohidraulice</t>
  </si>
  <si>
    <t>4 Buc</t>
  </si>
  <si>
    <t>Dulapuri aparataj electric</t>
  </si>
  <si>
    <t>Cutii conexiuni legaturi electrice</t>
  </si>
  <si>
    <t>8 Buc</t>
  </si>
  <si>
    <t>Elemente siguranta</t>
  </si>
  <si>
    <t xml:space="preserve">16 Buc        </t>
  </si>
  <si>
    <t>Convertizoare de frecventa</t>
  </si>
  <si>
    <t>C25</t>
  </si>
  <si>
    <t>Inlocuire motor electric</t>
  </si>
  <si>
    <t>Imprejmuit zona de lucru de sub macara si montat opritori mecanici pe calea de rulare</t>
  </si>
  <si>
    <t>Inlocuire rezitenta franare</t>
  </si>
  <si>
    <t>Inlocuire ridicator hidraulic</t>
  </si>
  <si>
    <t>C26</t>
  </si>
  <si>
    <t>C27</t>
  </si>
  <si>
    <t>C28</t>
  </si>
  <si>
    <t>Inlocuire aparataj electric</t>
  </si>
  <si>
    <t xml:space="preserve">Inlocuire traseu cable /flese carucior </t>
  </si>
  <si>
    <t>C29</t>
  </si>
  <si>
    <t>Inlocuire traseu cable /flese pod rulant</t>
  </si>
  <si>
    <t>C30</t>
  </si>
  <si>
    <t xml:space="preserve">Inlocuire limitator </t>
  </si>
  <si>
    <t>C31</t>
  </si>
  <si>
    <t>Automate programabile</t>
  </si>
  <si>
    <t>Translatie pod</t>
  </si>
  <si>
    <t>1 Buc</t>
  </si>
  <si>
    <t xml:space="preserve">8 Buc        </t>
  </si>
  <si>
    <t>Doze tensiometrice</t>
  </si>
  <si>
    <t>Retea profibus</t>
  </si>
  <si>
    <t xml:space="preserve">Lunar </t>
  </si>
  <si>
    <t>LISTA ACTIVITATI PRIVIND REVIZIA PE ECHIPAMENTE</t>
  </si>
  <si>
    <t xml:space="preserve">Nota* </t>
  </si>
  <si>
    <t>Formatie cuprinde lucratorii:</t>
  </si>
  <si>
    <t>Cel putin 2 din lucratorii formatiei sa aiba autorizatie de masinist pod rulant grupa C+E</t>
  </si>
  <si>
    <t>Pentru lucrarile de sudura care intra sub inscidenta ISCIR firma executanta va prezenta beneficiarului tehnologie aprobata de RTS</t>
  </si>
  <si>
    <t xml:space="preserve">Autorizatii necesare </t>
  </si>
  <si>
    <t xml:space="preserve">Firma sa fie autorizata ISCIR pentru lucrarile de reparatie la masinele de ridicat </t>
  </si>
  <si>
    <t>Responsabil/coordonator de lucrari sa fie autorizat RSL-IR</t>
  </si>
  <si>
    <t xml:space="preserve">Lacatusii si  sudorii sa fie autorizati ca legatori de sarcina </t>
  </si>
  <si>
    <t xml:space="preserve">Electricenii sa fie autorizatii a intervina la instalatii de joasa tensiune </t>
  </si>
  <si>
    <t xml:space="preserve">Tot personalul a fie apt lucru la inaltime si controlul periodic avizat la zi </t>
  </si>
  <si>
    <t xml:space="preserve">Firma executanta trebuie sa efectueze lucrarile de pregatire , intretinere si revizie la masinile de ridicar respectand in totatlitate prevederile </t>
  </si>
  <si>
    <t>PT ISCIR R1-2010, capitolul VI-Intretinere si revizia masinilor de ridicat .</t>
  </si>
  <si>
    <t xml:space="preserve">Lucrarile de revizii  se executa conform graficului de opriri planificate pe fiecare luna in functie de nivelul de productie si de reparatie ce necesita sa fie executate pe podurile rulante . Graficul va fi pus la dispozitia firmei executante </t>
  </si>
  <si>
    <t>La finalizarea lucrarilor , firma executanta trebuie sa prezinte declaratie de conformitate pentru lucrarea executata .</t>
  </si>
  <si>
    <t>Asigurarea bazei materiale , a utilajelor de transport , nacela , automacarale si a schelelor necesare se vor asigura de beneficiar</t>
  </si>
  <si>
    <t>Declatia de conformitate  va fi semnata si stampilata de RSL-IR al executantului , pentru lucrarile efectuate: verificarea elementelor de siguranta (limitatori,semnalizare acustica si vizuala , precumcablurile,franele,tampoanelesi carligele )</t>
  </si>
  <si>
    <t>Firma va pune la dispozitie SDV-istica necesara executarii Lucrarilor(presa hidraulica, Yale, chei de tachelaj ,organe de legare si ridicare omologate si echitetate , trusa chei universale , scule speciale , aparate de masura si control , etc)</t>
  </si>
  <si>
    <t xml:space="preserve">Lucrari de tip Revizii si RC la instalatiile de ridicat aferente din OLD - Departament Otelarie </t>
  </si>
  <si>
    <t xml:space="preserve">Pentru mentinerea instalatiilor de ridicat in stare de functionare si asigurarea continuitatii activitatii de productie in OLD  este necesar executia de lucrarilor pregatire piese , </t>
  </si>
  <si>
    <t xml:space="preserve">POD RUL 300+100/20Tf x15,5m  Indicativ 1.2.0 cu Carlige Pod Manipulare Oale cu Otel </t>
  </si>
  <si>
    <t xml:space="preserve">POD RUL(200+80) tf-15,5 m  Indicativ  1.2.1 cu Carlige Pod Manipulare Oale cu Otel </t>
  </si>
  <si>
    <t xml:space="preserve">POD RUL(250+80/20)tf-18,5m sud  Indicativ 1.4.0 cu Carlige Pod Manipulare Oale cu Otel </t>
  </si>
  <si>
    <t xml:space="preserve">POD RU(250+80/16)tf-18,5m nord IND 1.4.1 cu Carlige Pod Manipulare Oale cu Otel </t>
  </si>
  <si>
    <t xml:space="preserve">POD RUL(250+80/16)tf-5,5 m sud IND 1.5.1 cu Carlige Pod Manipulare Oale cu Otel </t>
  </si>
  <si>
    <t xml:space="preserve">POD RUL(250+80/16)tf-5,5m nord IND 1.5.2 cu Carlige Pod Manipulare Oale cu Otel </t>
  </si>
  <si>
    <t xml:space="preserve">POD(250+80/20)tfX15,5m PRIM OTEL IND P3H cu Carlige Pod Manipulare Oale cu Otel </t>
  </si>
  <si>
    <t xml:space="preserve">POD RUL 300+100/20Tf x15,5m  IND P4H cu Carlige Pod Manipulare Oale cu Otel </t>
  </si>
  <si>
    <t>Total
 ore pachet lucrari</t>
  </si>
  <si>
    <t xml:space="preserve">Trimestrial </t>
  </si>
  <si>
    <t>Revizie cale de rulare a podului( HALA )</t>
  </si>
  <si>
    <t xml:space="preserve">Revizie cale de rulare </t>
  </si>
  <si>
    <t xml:space="preserve">Inlocuire cupon sina </t>
  </si>
  <si>
    <t xml:space="preserve">Demontare balustrada 12 ml 
demontare suruburi eclise prindere sina rulare 12ml
demontare  suruburi eclise capete sina alaturata 4ml 
Debitat cupon sina la 1,5m 
Coborata la sol 
urcat si pozitinat cupon sina 
inlocuire si strangere suruburi eclise
pregatire capete sina pentru sudura 4 buc  
sudura imbinare sina 2 buc
Montare balustrada 12ml
</t>
  </si>
  <si>
    <t>Revizie Balustrazi si platelaje travee poduri</t>
  </si>
  <si>
    <t xml:space="preserve">Revizie balustrazi si platelaje travee </t>
  </si>
  <si>
    <t xml:space="preserve">Verificat  integritatea sinei sa nu prezinte fisuri, deformari
Verificat  placutele de ghidaj la joantele caii de rulare sa nu prezinte fisuri, deformari si sa nu fie desprinse
Verificat  si strangere suruburi la eclisele de fixare a sinei de rulare pe grinda principala sa nu lipseasca, sa nu fie slabite.
verificare ecartament
</t>
  </si>
  <si>
    <t xml:space="preserve">Verificat  integritatea si fixare a balustrazilor ( nu prezinte fisuri, deformari si rupturi)
Verificat  Balamale balustrada mobila 
Verificat  Integritate prindere platelaje 
Varificare capace goluri de montaj
Verificare prindere platelaj de stalpii hala </t>
  </si>
  <si>
    <t>Inlocuire /reparatie structura metalica travee</t>
  </si>
  <si>
    <t xml:space="preserve">Debitat elemente deteriorate de la balustrada 2 ml 
Debitat si montat elementele de inlocuit 
Demontat si montat balamale balustrada mobila 
Craituire platelaj fisurat si sudat 
Craituire si sudare capac gol motaj 
</t>
  </si>
  <si>
    <t>LISTA ACTIVITATI PRIVIND REVIZIA THE. PE MECANISME</t>
  </si>
  <si>
    <t>Efectuat curatenie pe macara (cu o zi anterior verificariii)</t>
  </si>
  <si>
    <t>Efectuat iluminat pe macara (cu o zi anterior verificarii)</t>
  </si>
  <si>
    <t>Asezat capre si pozitionat macaraua sub palan</t>
  </si>
  <si>
    <t>Demontat capace reductor planetar</t>
  </si>
  <si>
    <t>Blocat tamburi pe pozitie</t>
  </si>
  <si>
    <t>Demontat suruburi flansa tambur</t>
  </si>
  <si>
    <t>Demontat arbore sincronizare</t>
  </si>
  <si>
    <t>Verificat vizual si dimensional starea rulmentilor si a rotilor dintate din reductor</t>
  </si>
  <si>
    <t>Scos si dat la sol treapta iesire nord inpreuna cu flansa tambur</t>
  </si>
  <si>
    <t>Ridicat si montat pe pozitie treapta noua nord impreuna cu flansa tambur</t>
  </si>
  <si>
    <t>Scos si dat la sol treapta iesire sud inpreuna cu flansa tambur</t>
  </si>
  <si>
    <t>Ridicat si montat pe pozitie treapta noua sud impreuna cu flansa tambur</t>
  </si>
  <si>
    <t>Inlocuit trepte reductor planetar care prezinta rulmenti sau dantura uzate</t>
  </si>
  <si>
    <t>Demontat capace superioare lagare sustinere  tamburi</t>
  </si>
  <si>
    <t>Verificat vizual si dimensional rulmenti lagare; gresat rulmenti</t>
  </si>
  <si>
    <t>Verificat si completat nivel ulei in reductoare</t>
  </si>
  <si>
    <t>Prins in suruburi si strans pe pozitie flanse tambur</t>
  </si>
  <si>
    <t>Montat capace si etansat reductor planetar</t>
  </si>
  <si>
    <t>Montat arbore de sincronizare</t>
  </si>
  <si>
    <t>Deblocat tamburi pe pozitie</t>
  </si>
  <si>
    <t>Efectuat probe cu sarcina (o cursa completa ridicare - coborare) cu verificarea modului de functionare</t>
  </si>
  <si>
    <t>Efectuat probe cu etaloanele de 220 t</t>
  </si>
  <si>
    <t xml:space="preserve">Montat la loc limitare cursa sarcina        </t>
  </si>
  <si>
    <t>Eliberat zona de piese de schimb si materiale</t>
  </si>
  <si>
    <t>Dat macaraua in exploatare</t>
  </si>
  <si>
    <t>Scos limitare sarcina 250 tf</t>
  </si>
  <si>
    <t>Asezat balanta 250 tf pe capre</t>
  </si>
  <si>
    <r>
      <t>subansamble  intretinere si revizie si reparatie la</t>
    </r>
    <r>
      <rPr>
        <b/>
        <sz val="10"/>
        <rFont val="Arial"/>
        <family val="2"/>
      </rPr>
      <t xml:space="preserve"> Masinele de ridicat  </t>
    </r>
    <r>
      <rPr>
        <sz val="10"/>
        <rFont val="Arial"/>
        <family val="2"/>
      </rPr>
      <t>acestora si mecanismelor care ruleaza pe acestea  din Departamentul Otelarie-OLD :</t>
    </r>
  </si>
  <si>
    <t>Electric</t>
  </si>
  <si>
    <t>1 cordonator formatie autorizat RSL-IR/Maistru</t>
  </si>
  <si>
    <r>
      <t>1 sudor electric /autogen (</t>
    </r>
    <r>
      <rPr>
        <b/>
        <sz val="10"/>
        <rFont val="Arial"/>
        <family val="2"/>
      </rPr>
      <t>sudorul electric sa fie  autorizat ISCIR cu poanson</t>
    </r>
    <r>
      <rPr>
        <sz val="10"/>
        <rFont val="Arial"/>
        <family val="2"/>
      </rPr>
      <t xml:space="preserve"> )</t>
    </r>
  </si>
  <si>
    <t xml:space="preserve">1  MPR- grupa C si E </t>
  </si>
  <si>
    <t>Total ore anual / pachet</t>
  </si>
  <si>
    <t>Ore / Activitate</t>
  </si>
  <si>
    <t>TOTAL</t>
  </si>
  <si>
    <t>Nr. Lucratori solicitati pe contract</t>
  </si>
  <si>
    <t>Total activitate</t>
  </si>
  <si>
    <t>Pret task/an (Ron)</t>
  </si>
  <si>
    <t>Total ore Anual</t>
  </si>
  <si>
    <t>LUNAR</t>
  </si>
  <si>
    <t>L1</t>
  </si>
  <si>
    <t>Verificat si eventual inlocuit splinturi de asigurare la bolturi
Reglat frana D=630
Se verifica stare saiba de frana: fara fisuri, deformari, ovalizare.            Strans sau inlocuit bolturi cuplaje elastice D=630
Se verifica stare bolturi: deformari, stare filet
Se verifica joc semicuplaje-arbori: fara joc
Se verifica axialitate semicuplaje: lera spion, distanta &lt; 2mm
Se verifica coaxialitatea dintre gaurile semicuplelor</t>
  </si>
  <si>
    <t xml:space="preserve">Verificat integritate si strangere suruburi flansa tambur si flansa cuplaj tambur(M30 mm)
Verificare sudura la prinderea spitelor pe corpul flansei
Verificat prindere cabluri pe tamburi (Stare eclise, stringere suruburi)
Verificat vizual cabluri de tractiune D=38 - 4 buc (fire rupte sau modificare de diametru)
Verificat prindere cabluri de tractiune pe parghia de egalizare
Verificat strangere piulite M 48 de la dispozitivul de suprasarcina
Verificare stringere pe postament a lagarelor sustinere tamburi sarcina (M=36 mm)
Verificare ungere la rulmentii lagarelor si completare cu vaselina
</t>
  </si>
  <si>
    <t>L2</t>
  </si>
  <si>
    <t>L3</t>
  </si>
  <si>
    <t>L4</t>
  </si>
  <si>
    <t xml:space="preserve"> FRINE SI CEFS 630</t>
  </si>
  <si>
    <t>Verificat si strans suruburi plan separatie si capace reductor conic (2 buc)
Verificare ungere a reductoarelor conice si completare cu ulei
Verificari de functionare si dezaxari (zgomote cuplaje, intermitente-socuri, ax sincron si tamburi)
Verificat strangere suruburi cuplaje dintate arbore sincronizare (12*2=24 buc)</t>
  </si>
  <si>
    <t>Verificat nivel ulei si eventual completat; pompe de siguranta SIBRE
Verificare presiune ulei ( P =160 bar )
Verificat grosime ferodouri frane de siguranta
Verificare etansare furtune hidraulice si stuturi
Verificare stringere pe postament a frinelor (M 30mm)
Verificarea discului de frinare a tamburilor de sarcina (Starea suprafetei de apasare saboti, fisuri, pitinguri,deformatii, rugozitati)
Verificarea inchiderii sabotilor pe discul de frinare si a temporizarii acestora ( verificare cu creta si cronometrul)</t>
  </si>
  <si>
    <t>Verificat vizuala si auditiva (in mers) stare dantura roti dintate din reductor de sarcina (Fara zgomote suspecte)
Verificat stangere suruburi plan de separatie, fixare postament si capace reductor de sarcina
Verificat etansare reductor vizual (scurgeri de ulei)
Verificat IESIRILE la cuplaj tambur  (daca au aparut dezaxari intre martorii de pe bucsa si ax)
Verificat integritate si strangere suruburi flansa tambur si flansa cuplaj tambur
Completare cu ulei- dupa caz</t>
  </si>
  <si>
    <t>L5</t>
  </si>
  <si>
    <t>Verificat si strans suruburi prindere in postament motoare
Verificare cuplaje elastice D=710 si inlocuire garnituri cuplaj uzate 
Strans sau inlocuit bolturi cuplaje elastice D=710
Verificat uzura suprafata de franare saiba de frana
Verificat saboti de frana D=710 si inlocuit daca este cazul (daca grosime ferodou&lt; 4 mm)
Verificat bolturi articulatii frane si inlocuit bolturi uzate sau cu joc mare 
Verificat si eventual inlocuit splinturi de asigurare la bolturi
Inlocuit elemente frane cu uzuri avansate
Reglat frana D=710</t>
  </si>
  <si>
    <t>Verificat vizual stare dantura roti dintate din reductor de sarcina
Verificat stangere suruburi plan de separatie si capace reductor de sarcina
Verificat etansare reductor vizual (scurgeri de ulei)
Verificat nivel ulei (Completat dupa caz)
Verificare stringere reductor pe postament</t>
  </si>
  <si>
    <t>L6</t>
  </si>
  <si>
    <t>L7</t>
  </si>
  <si>
    <t>Verificat cuplaj tambur reductor (daca au aparut dezaxari intre martorii de pe bucsa si ax)
Verificat integritate si strangere suruburi flansa tambur si flansa cuplaj tambur
Verificare lagar sprijin tambur
Verificare fixare lagar pe postament
Veificat prindere cabluri pe tambur
Verificat vizual cabluri de tractiune D=32 - 1 buc (fire rupte sau modificare de diametru)
Verificat limitare ax capat tambur tambur</t>
  </si>
  <si>
    <t>Verificat vizual role grup de role superioare ( STARE ROLE,FARA BLOCAJE,FUNCTIONARE FARA ZGOMOTE)
Verificare canal role-SPION
Verificat fixare grup role
Verificat rulmenti grup de role superioare
Verificat strangere piulite M 48 de la dispozitivul de suprasarcina</t>
  </si>
  <si>
    <t>L8</t>
  </si>
  <si>
    <t>L9</t>
  </si>
  <si>
    <t>Verificat si strans suruburi prindere in postament motor translatie carucior nord + sud
Verificare cuplaj elastic D=315 si ( garnituri cuplaj uzate-RUPTE) 
Strans sau inlocuit bolturi cuplaje elastice D=315
Verificat uzura suprafata de franare saiba de frana
Verificat saboti de frana D=315 si inlocuit daca este cazul(daca grosime ferodou mai mica de 4 mm)
Verificat bolturi articulatii frana si inlocuit bolturi uzate sau cu joc mare 
Verificat si eventual inlocuit splinturi de asigurare la bolturi
Inlocuit elemente frana cu uzuri avansate
Reglat frana D=315</t>
  </si>
  <si>
    <t>L10</t>
  </si>
  <si>
    <t>Verificat vizual stare dantura roti dintate din reductor de sarcina
Verificat etansare reductor vizual (scurgeri de ulei)
Verificat stangere suruburi plan de separatie si capace reductor de sarcina
Verificat nivel ulei (Completat dupa caz)
Verificare stringere reductor pe postament
Verificat si eventual inlocuit splinturi de asigurare la bolturi</t>
  </si>
  <si>
    <t>Verificat stringere suruburi prindere cuplaj cardanic la flansa reductorului si la flansa rotii de rulare
Verificare suruburi slabite lagare sustinere roti; (fara uzura, deteriorate sau lipsa)
Verificare stringere cuplaj cardanic (fara sudura)
Verificat bandaj roti de rulare
Verificare Strangere suruburi slabite lagare roti de rulare
Verificare rulmenti si gresare roti translatie carucior</t>
  </si>
  <si>
    <t>L11</t>
  </si>
  <si>
    <t>L12</t>
  </si>
  <si>
    <t>Verificare cuplaj elastic D=315 si inlocuire garnituri cuplaj uzate 
Strans sau inlocuit bolturi cuplaje elastice D=315
Verificat uzura suprafata de franare saiba de frana
Verificat saboti de frana D=315 si inlocuit daca este cazul (daca grosime ferodou mai mica de 4 mm)
Verificat bolturi articulatii frana si inlocuit bolturi uzate sau cu joc mare 
Verificat si inlocuit splinturi de asigurare la bolturi
Inlocuit elemente frana cu uzuri avansate
Reglat frana D=315</t>
  </si>
  <si>
    <t>Se curata de praf, impuritati si se vor indeparta corpurile straine
Verificat vizual stare dantura roti dintate din reductor de sarcina
Verificat stangere suruburi plan de separatie,prindere postament si capace reductorului de sarcina
Verificat etansare reductor vizual (scurgeri de ulei)
Verificat nivel ulei (Completat dupa caz)
Verificare stringere reductor pe postament</t>
  </si>
  <si>
    <t>Luni</t>
  </si>
  <si>
    <t>Total ore lucrare</t>
  </si>
  <si>
    <t>Verificat stringere suruburi prindere cuplaj cardanic la flansa reductorului si la flansa rotii de rulare
Verificare suruburi slabite lagare sustinere roti; (fara uzura, deteriorate sau lipsa)
Verificat bandaj roti de rulare 
Verificare Strangere suruburi slabite lagare roti de rulare
Verificare rulmenti si gresare roti translatie carucior</t>
  </si>
  <si>
    <t>L13</t>
  </si>
  <si>
    <t>L14</t>
  </si>
  <si>
    <t>Verificat si strans suruburi prindere in postament motor translatie pod 
Verificare aliniere motor
Verificare ungere rulmenti si a a functionarii acestuia (Fara sunete suspecte)
Verificare Strangere suruburi slabite la capace</t>
  </si>
  <si>
    <t>Verificare cuplaj elastic D=500 si inlocuire garnituri cuplaj uzate 
Strans sau inlocuit bolturi cuplaje elastice D=500
Verificat uzura suprafata de franare saiba de frana
Verificat saboti de frana D=500 si inlocuire daca este cazul (daca grosime ferodou mai mica de 4 mm)
Verificat bolturi articulatii frana si inlocuit bolturi uzate sau cu joc mare 
Verificat si eventual inlocuit splinturi de asigurare la bolturi
Inlocuit elemente frana cu uzuri avansate
Reglat frana D=500</t>
  </si>
  <si>
    <t>Verificare asamblare saiba pe axul reductorului (fara joc si batai)
Verificare aliniere saiba frina si cupla motor. ( D max= 5mm)
Verificare suprafata de frinare. ( Fara fisuri,rupturi, canale, bavuri, vopsea si unsori)
Verificare geometrie gauri pt CEFS ( neovalizate, fara muchii taietoare)</t>
  </si>
  <si>
    <t>Verificat vizual stare dantura roti dintate din reductor de sarcina
Verificat stangere suruburi plan de separatie,prindere postament si capace reductorului de sarcina
Verificat etansare reductor vizual (scurgeri de ulei)
Verificat nivel ulei (Completat dupa caz)
Verificare stringere reductor pe postament</t>
  </si>
  <si>
    <t>Verificat si Gresat cuplaj dintat
Verificat suruburi strangere lagare sustinere arbori si inlocuit cele uzate sau lipsa
Verificat si Gresat lagare sustinere
Verificat stringere suruburi prindere cuplaj cardanic la flansa arborelui si la flansa rotii de rulare
Verificat cuplaj cardanic (fara jocuri radial-axiale, fisuri, suduri )
Verificare aliniere (miscare de rotatie uniforma)</t>
  </si>
  <si>
    <t>Verificare suruburi slabite lagare sustinere roti; (fara uzura, deteriorate sau lipsa)
Verificare stringere cuplaj cardanic pe cuplajul rotii (fara sudura)
Verificat bandaj roti de rulare 
Verificare Strangere suruburi slabite lagare roti de rulare
Verificare rulmenti si gresare roti translatie carucior
Verificare rulare a rotilor (miscare de rotatie uniforma fara batai)
Verificare aliniere boghie
Verificare prindere boghie si integritatea acestora (fara fisuri, rupturi s-au deformatii)</t>
  </si>
  <si>
    <t>Se verifica vizual de fisuri, deformatii in plan orizontal si in plan vertical
Se verifica uzura bolturilor de pridere a carligelor
Se verifica integritatea sigurantelor (fixarea si stringerea cu suruburi)
Se verifica starea niturilor corpului lamelar (fara deformatii , rupturi, lipsa)
Se verifica vizual de fisuri, deformatii in plan orizontal si in plan vertical a corpurilor lamelare</t>
  </si>
  <si>
    <t xml:space="preserve">Se verifica uzura bolturilor de pridere a carligelor
Se verifica integritatea sigurantelor (fixarea si stringerea cu suruburi)
Se verifica uzura sa ( fara fisuri, sant, nituri)
Se verifica starea niturilor corpului lamelar (fara deformatii , rupturi, lipsa)
Se verifica bucsa de la boltul de prindere cu eclisa (fara deformari, rupturi, uzura )
Se verifica vizual de fisuri, deformatii in plan orizontal si in plan vertical a corpurilor lamelare ( fara distante intre ele, suduri,topiri, </t>
  </si>
  <si>
    <t xml:space="preserve">Se verifica integritatea carcasei rolelor (fara deformatii, fisuri, rupturi, suduri)
Se verifica integritatea sigurantelor (fixarea si stringerea cu suruburi)
Se verifica uzura role (lere spion,buze deformate-rupte, rulmenti, rulaj)
Se verifica vizual de fisuri, deformatii in plan orizontal si in plan vertical a corpurilor lamelare ( fara distante intre ele, suduri,topiri, </t>
  </si>
  <si>
    <t xml:space="preserve">Se verifica uzura boltului de pridere  carlig
Se verifica integritatea sigurantelor (fixarea si stringerea cu suruburi)
Se verifica uzura sa ( fara fisuri, sant, nituri)
Se verifica starea niturilor corpului lamelar (fara deformatii , rupturi, lipsa)
Se verifica bucsa de la boltul de prindere cu eclisa (fara deformari, rupturi, uzura )
Se verifica vizual de fisuri, deformatii in plan orizontal si in plan vertical a corpurilor lamelare ( fara distante intre ele, suduri,topiri, </t>
  </si>
  <si>
    <t>Se verifica piulita de prindere a carligului (fara uzura, fisuri)
Se verifica integritatea dispozitivului de siguranta (fixarea si stringerea cu suruburi)
Se verifica uzura corp carlig ( fara fisuri, sant, suduri, deformari)
Se ferifica integritate rulment</t>
  </si>
  <si>
    <t>Verificat stare consola prindere culegatori , sa nu aiba joc si sa fie uzat
Verificat uzura patine,brate,tijele cu filete la capete.
Verificat legaturile electrice punti alimentare culegatori
Verificat stare fizica a cablurilor electrice plecare alimentare A 1
Se verifica contactul ferm dintre culegator si linia de contact, acesta trebuie sa calce pe toata suprafata liniei de contact
Se verifica starea traseului de cablu sa nu prezinte izolatia deteriorata, crapata sau strapunsa
Se verifica legaturile electrice de pe traseul de cablu: sa nu fie slabite
Se curata calea de rulare a carucioarelor port-cablu</t>
  </si>
  <si>
    <t>Culegatori
Cabluri electrice</t>
  </si>
  <si>
    <t>Cabina Operator
Instalatia de iluminat</t>
  </si>
  <si>
    <t xml:space="preserve">Controlier comanda
Iluminat in cheson si pe grinzile podului </t>
  </si>
  <si>
    <t>Verificarea conexiunilor si macrarea conductoarelor conform schemei
Verificarea si curatarea contactelor
Verificarea si reglarea camelor conform diagramei electrice
Curatarea si spalarea controlerei
Verificarea circuitului de iluminat; legaturile din dozele fixe si mobile;                                                                                                                         Verificarea lampilor si a proiectoarelor.</t>
  </si>
  <si>
    <t>Curăţare orificiile (găurile) de admisie a aerului de răcire a capotei ventilatorului şi spaţiu dintre nervurile carcasei
Se verifica contacte electrice din cutia de borne (ale înfăşurăriilor statorice, ale frânei, inclusiv legarea la borna de împământare)
Se verifica regim de funcţionare, curentul absorbit de motor, tensiunea şi frecvenţa de alimentare comparativ cu cele de pe etichetele indicatoare
Se verifica rezistenţe de izolaţie ale bobinajului statoric
Se verifica motor in gol (fara sarcina): functionare buna (fara vibratii, fara zgomote deosebite, daca se ventileaza corespunzator)
Se verifica perii si inele colectoare: uzura datorata frecarii &gt;50%
Se verifica rulmenti:  fara fisuri, pierderi de material, lipsa Se greseaza , modificare culoare datorata temperaturii ridicate
Se greseaza  rulmenti: gresor manual/decalimetru, unsoare consistenta
Se verifica garnituri de etanşare la intrările de cablu/presetupe: fara presetupe lipsa sau rupte
Se verifica existenta presetupelor pe ambele parti la motoare.
Se verifica suruburilor si strangerea lor postament la motoare.</t>
  </si>
  <si>
    <t xml:space="preserve">Se curata de praf de siliciu si se indeparteaza scurgerile de ulei. 
Se verifica alimentarea rehurilor,prezenta placilor de borne,legaturile de alimentare a rehurilor sa fie ferme,saiba plata,grovar,piulita.
Verificat prezenta bolturi,saibe,stifturi.
Verificat nivel ulei in bazin reh-uri,se completeaza daca este cazul.
Se verifica etanseitatea la capacul placii de borne.
Se verifica rezistenta de izolatie fata de punerea la pamant.
Se verifica inaltime ridicare tija la cele cu arc,si la cele fara arc se verifica sistemul de actionare a reh-ului.
Probe si reglaje </t>
  </si>
  <si>
    <t>Se curata de praf 
Se verifica sistem prindere doza
Se verifica existenta(integritate) cablu electric excitatie si semnal</t>
  </si>
  <si>
    <t>Verificare mufe conexiuni
Verificare integritate conector 
Verificare integritate cablu</t>
  </si>
  <si>
    <t>Inspecția vizuală (Citire lista alarme si anuntare responsabil zona)și curățarea acestuia
Verificare, strangere conexiuni
Verificare redresor - diode (tiristoare)
Verificare invertor (tranzistoare IGBT)
Verificare condensatori</t>
  </si>
  <si>
    <t>Se curata de praf si se indeparteaza corpurile straine din zona de lucru.
Se verifica sistem prindere - postament limitatori.
Se verifica existenta cablu electric punere la masa.
Se verifica etanseitate capac placa borne.
Se verifica ca legaturile sa fie ferme la alimentare placa borne.
Se verifica actionare contacte ,NI si ND ale limitatorului(encoder).
Se verifica sistemul de actionare al limitatorilor .(sanii actionare)
Limitatorii de apropiere sunt cei cu laser , la ei reglindu-se distanta la care trebuiesc sa actioneze ,si oglinda in care bate laserul sa fie curata si in acelasi timp reglata si ea in bataia laserului.</t>
  </si>
  <si>
    <t>Se curata de praf si se indeparteaza corpurile straine din zona de lucru.
Verificat stare cutii conexiuni sa nu prezinte ,indoituri,sistemul de inchidere a cutiilor sa fie functional,sa existe o etanseitate cat mai buna.
Verificat prezenta presetupelor si montajul cablurilor, trebuind facut prin ele.
Verificat legaturile electrice,prin strangerea piulitelor pe surub, ce au saibe plate si grovar.
Verificat fixare cutiilor de conexiuni pe stelaj.</t>
  </si>
  <si>
    <t>Se verifica integritate panouri sa nu prezinte sparturi, deformari
Se verifica etanseitate panouri: usa inchisa, garnitura usa intreaga, presetupe fara deformari
Se verifica prinderea aparatajului pe panou: fara suruburi lipsa sau slabite
Se verifica starea legaturilor electrice sa nu fie suruburi slabe la legaturile de contact electric
Se verifica buna functionare a fiecarui contactor
Se verifica buna functionare a fiecarei sigurante
Se verifica buna functionare a fiecarui intrerupator automat
Se verifica legarea electrica la pamant a aparatajului
Se curata cu pensula praful si impuritatile de pe aparatajul electric din dulapuri
Se fac reglaje ptr. cuplarea sensurilor, treptelor conform schemei  electrice.
Se verifica legarea la pamant a dulapului de aparataj implicit a aparatajului.</t>
  </si>
  <si>
    <t>Se curata de praf si se indeparteaza corpurile straine din zona de lucru.
Verificat stare cutii conexiuni sa nu prezinte ,indoituri,sistemul de inchidere a cutiilor sa fie functional,sa existe o etanseitate cat mai buna.
Verificat prezenta presetupelor si montajul cablurilor, trebuind facut prin ele.
Verificat legaturile electrice,prin strangerea piulitelor pe surub, ce au saibe plate si grovar.
Verificat starea placilor de borne sau rigletelor.
Verificat fixare cutiilor de conexiuni pe stelaj.</t>
  </si>
  <si>
    <t xml:space="preserve">Se curata de praf de siliciu si se indeparteaza scurgerile de ulei. 
Se verifica alimentarea rehurilor,prezenta placilor de borne,legaturile de alimentare a rehurilor sa fie ferme,saiba plata,grovar,piulita.
Verificat prezenta bolturi,saibe,stifturi.
Verificat nivel ulei in bazin reh-uri,se completeaza daca este cazul.
Se verifica etanseitatea la capacul placii de borne.
Se verifica rezistenta de izolatie fata de punerea la pamant
Se verifica inaltime ridicare tija la cele cu arc,si la cele fara arc se verifica sistemul de actionare a reh-ului.
Probe si reglaje </t>
  </si>
  <si>
    <t xml:space="preserve">Curăţare orificiile (găurile) de admisie a aerului de răcire a capotei ventilatorului şi spaţiu dintre nervurile carcasei
Se verifica contacte electrice din cutia de borne (ale înfăşurăriilor statorice, ale frânei, inclusiv legarea la borna de împământare)
Se verifica regim de funcţionare, curentul absorbit de motor, tensiunea şi frecvenţa de alimentare comparativ cu cele de pe etichetele indicatoare
Se verifica rezistenţe de izolaţie ale bobinajului statoric
Se verifica motor in gol (fara sarcina): functionare buna (fara vibratii, fara zgomote deosebite, daca se ventileaza corespunzator)
Se verifica perii si inele colectoare: uzura datorata frecarii &gt;50%
Se verifica rulmenti:  fara fisuri, pierderi de material, lipsa Se greseaza , modificare culoare datorata temperaturii ridicate
Se greseaza  rulmenti: gresor manual/decalimetru, unsoare consistenta
Se verifica garnituri de etanşare la intrările de cablu/presetupe: fara presetupe lipsa sau rupte
Se verifica existenta presetupelor pe ambele parti la motoare.
Se verifica suruburilor si strangerea lor la fi12are in postament la motoare.
</t>
  </si>
  <si>
    <t>Se curata de praf si se indeparteaza corpurile straine din zona de lucru.
Verificat stare cutii conexiuni sa nu prezinte ,indoituri,sistemul de inchidere a cutiilor sa fie functional,sa existe o etanseitate cat mai buna.
Verificat prezenta presetupelor si montajul cablurilor, trebuind facut prin ele.
Verificat starea placilor de borne sau rigletelor.
Verificat legaturile electrice,prin strangerea piulitelor pe surub, ce au saibe plate si grovar.
Verificat fixare cutiilor de conexiuni pe stelaj.</t>
  </si>
  <si>
    <t xml:space="preserve">Se curata de praf si se indeparteaza corpurile straine din zona de lucru.
Se verifica sistem prindere - postament limitatori.
Se verifica existenta cablu electric punere la masa.
Se verifica etanseitate capac placa borne.
Se verifica ca legaturile sa fie ferme la alimentare placa borne.
Se verifica actionare contacte ,NI si ND ale limitatorului(encoder).
Se verifica sistemul de actionare al limitatorilor .(sanii actionare)
Limitatorii de apropiere sunt cei cu laser , la ei reglindu-se distanta la care trebuiesc sa actioneze ,si oglinda in care bate laserul sa fie curata si in acelasi timp reglata si ea in bataia laserului.
</t>
  </si>
  <si>
    <t xml:space="preserve">Se curata de praf de siliciu si se indeparteaza scurgerile de ulei. Se verifica alimentarea rehurilor,prezenta placilor de borne,legaturile de alimentare a rehurilor sa fie ferme,saiba plata,grovar,piulita.
Verificat prezenta bolturi,saibe,stifturi.
Verificat nivel ulei in bazin reh-uri,se completeaza daca este cazul.
Se verifica etanseitatea la capacul placii de borne.
Se verifica rezistenta de izolatie fata de punerea la pamant.
Se verifica inaltime ridicare tija la cele cu arc,si la cele fara arc se verifica sistemul de actionare a reh-ului.
Probe si reglaje </t>
  </si>
  <si>
    <t>Curăţare orificiile (găurile) de admisie a aerului de răcire a capotei ventilatorului şi spaţiu dintre nervurile carcasei
Se verifica contacte electrice din cutia de borne (ale înfăşurăriilor statorice, ale frânei, inclusiv legarea la borna de împământare)
Se verifica regim de funcţionare, curentul absorbit de motor, tensiunea şi frecvenţa de alimentare comparativ cu cele de pe etichetele indicatoare
Se verifica rezistenţe de izolaţie ale bobinajului statoric
Se verifica motor in gol (fara sarcina): functionare buna (fara vibratii, fara zgomote deosebite, daca se ventileaza corespunzator)
Se verifica perii si inele colectoare: uzura datorata frecarii &gt;50%
Se verifica rulmenti:  fara fisuri, pierderi de material, lipsa Se greseaza , modificare culoare datorata temperaturii ridicate
Se greseaza  rulmenti: gresor manual/decalimetru, unsoare consistenta
Se verifica garnituri de etanşare la intrările de cablu/presetupe: fara presetupe lipsa sau rupte
Se verifica existenta presetupelor pe ambele parti la motoare.
Se verifica suruburilor si strangerea lor in postament la motoare.</t>
  </si>
  <si>
    <t>Se verifica integritate panouri sa nu prezinte sparturi, deformari
Se verifica etanseitate panouri: usa inchisa, garnitura usa intreaga, presetupe fara deformari
Se verifica prinderea aparatajului pe panou: fara suruburi lipsa sau slabite
Se verifica buna functionare a fiecarui contactor
Se verifica buna functionare a fiecarei sigurante
Se verifica buna functionare a fiecarui intrerupator automat
Se verifica legarea electrica la pamant a aparatajului
Se curata cu pensula praful si impuritatile de pe aparatajul electric din dulapuri
Se fac reglaje ptr. cuplarea sensurilor, treptelor conform schemei  electrice.
Se verifica legarea la pamant a dulapului de aparataj implicit a aparatajului.</t>
  </si>
  <si>
    <t>Curăţare orificiile (găurile) de admisie a aerului de răcire a capotei ventilatorului şi spaţiu dintre nervurile carcasei
Se verifica contacte electrice din cutia de borne (ale înfăşurăriilor statorice, ale frânei, inclusiv legarea la borna de împământare)
Se verifica regim de funcţionare, curentul absorbit de motor, tensiunea şi frecvenţa de alimentare comparativ cu cele de pe etichetele indicatoare
Se verifica rezistenţe de izolaţie ale bobinajului statoric
Se verifica motor in gol (fara sarcina): functionare buna (fara vibratii, fara zgomote deosebite, daca se ventileaza corespunzator)
Se verifica perii si inele colectoare: uzura datorata frecarii &gt;50%
Se verifica rulmenti:  fara fisuri, pierderi de material, lipsa Se greseaza , modificare culoare datorata temperaturii ridicate
Se greseaza  rulmenti: gresor manual/decalimetru, unsoare consistenta
Se verifica garnituri de etanşare la intrările de cablu/presetupe: fara presetupe lipsa sau rupte
Se verifica existenta presetupelor pe ambele parti la motoare.
Se curata de praf de siliciu si se indeparteaza scurgerile de ulei. 
Se verifica suruburilor si strangerea lor la fi12are in postament la motoare.</t>
  </si>
  <si>
    <t xml:space="preserve">Se verifica alimentarea rehurilor,prezenta placilor de borne,legaturile de alimentare a rehurilor sa fie ferme,saiba plata,grovar,piulita.
Verificat prezenta bolturi,saibe,stifturi.
Verificat nivel ulei in bazin reh-uri,se completeaza daca este cazul.
Se verifica etanseitatea la capacul placii de borne.
Se verifica rezistenta de izolatie fata de punerea la pamant.
Se verifica inaltime ridicare tija la cele cu arc,si la cele fara arc se verifica sistemul de actionare a reh-ului.
Probe si reglaje </t>
  </si>
  <si>
    <t>Se executa o inspecție vizuală completă și se curăța de murdărie, praf, umezeală, urme de supraîncălzire, coroziune etc. 
Filtrele de praf ale ventilatoarelor sunt curățate sau înlocuite
 Se curata si se sufla de praf cu ajutorul unui aspirator manual , iar in zonele mai sensibile (gen placi electronice ) se foloseste o pensula pentru a nu deterioara echipamentul.</t>
  </si>
  <si>
    <t>Pozitionat macaraua sub palan
Imprejmuit zona de lucru de sub macara
Demontat limitator
Montat limitator
Probe de functionare</t>
  </si>
  <si>
    <t>Pachet 1</t>
  </si>
  <si>
    <t>Pachet 2</t>
  </si>
  <si>
    <t>Pachet 3</t>
  </si>
  <si>
    <t>5 Hale</t>
  </si>
  <si>
    <t>L15</t>
  </si>
  <si>
    <t>L16</t>
  </si>
  <si>
    <t>L17</t>
  </si>
  <si>
    <t>L18</t>
  </si>
  <si>
    <t>L19</t>
  </si>
  <si>
    <t>L20</t>
  </si>
  <si>
    <t>L21</t>
  </si>
  <si>
    <t>L22</t>
  </si>
  <si>
    <t>L23</t>
  </si>
  <si>
    <t>L24</t>
  </si>
  <si>
    <t>L25</t>
  </si>
  <si>
    <t>L26</t>
  </si>
  <si>
    <t>L27</t>
  </si>
  <si>
    <t>L28</t>
  </si>
  <si>
    <t>L29</t>
  </si>
  <si>
    <t xml:space="preserve">Translatie Carucior </t>
  </si>
  <si>
    <t>Sarcina PR</t>
  </si>
  <si>
    <t>Sarcina aux/rotire/inclinare</t>
  </si>
  <si>
    <t>Preventii -   PODULUI RULANT 120/121/140/141/151/152/P3H/P4H/P211/P212</t>
  </si>
  <si>
    <t>LUCRARI CORECTIVE  -  PODULUI RULANT 120/121/140/141/151/152/P3H/P4H/P211/P212</t>
  </si>
  <si>
    <t>BORDEROU PT  Verificare/inlocuire cuplaje tambur 250/80 - PODULUI RULANT 120/121/140/141/151/152/P3H/P4H</t>
  </si>
  <si>
    <t>Frecventa
ANUALA</t>
  </si>
  <si>
    <t>Pozitionat macaraua sub palan
Imprejmuit zona de lucru de sub macara si montat opritori mecanici pe calea de rulare
Demontare bolturi, bucse si sigurante de pe semicuplaje motor-reductor;
Demontare suruburi de fixare motor pe postament;     
Montare semicuplaj-arbore  motor;
Aliniere axiala&amp;radiala motor fata de reductor dist.&lt;2mm;
Montare si strangere suruburi de fixare motor pe postament; 
Montare bolturi,bucse si sigurante pe semicuplaje motor-reductor
Probe cu podul rulant in functiune</t>
  </si>
  <si>
    <t>Imprejmuit zona de lucru de sub macara 
Demontare rezistenta franare;
Montare rezistenta franare;
Probe cu podul rulant in functiune</t>
  </si>
  <si>
    <t>Demontare bolt fixare REH pe postament;
Demontare parghie actionare frana de pe tija de actionare a REH;
Montare REH si fixare pe postament cu montarea boltului de fixare. 
Montare parghie de actionare frana pe tija REH;  
Reglare frana si probe de functionare.</t>
  </si>
  <si>
    <t>Pozitionat macaraua sub palan
Imprejmuit zona de lucru de sub macara
Demontat aparataj electric ;
Montat aparataj electric ;
Probe de functionare.</t>
  </si>
  <si>
    <t>Pozitionat macaraua sub palan
Imprejmuit zona de lucru de sub macara
Demontare cable si flese instalatie electrica;       
Montare cable si flese instalatie electrica;  
Probe de functionare.</t>
  </si>
  <si>
    <t>Pozitionat macaraua sub palan
Imprejmuit zona de lucru de sub macara
Demontare cable si flese instalatie electrica;    
Montare cable si flese instalatie electrica; 
Probe de functionare.</t>
  </si>
  <si>
    <t>Intretinere si reparatie pasarele , balustrazi si cai de acces aferente halelor : B-C/D-E/E-F/H-I/HIM.</t>
  </si>
  <si>
    <t>LUCRARI CORECTIVE  - Aplicate podurilor 120 / 121 / 140 / 141 / 151 / 152 / P3H / P4H / P211 / P212</t>
  </si>
  <si>
    <t xml:space="preserve"> Verificare/inlocuire cuplaje tambur la PR 120 / 121 / 140 / 141 / 151 / 152 / P3H / P4H.</t>
  </si>
  <si>
    <t>3 electriceni</t>
  </si>
  <si>
    <t xml:space="preserve">Pod rul44(27+17) tfx28 m sud indica P211 Pod Manipulare Troci fier vechi </t>
  </si>
  <si>
    <t>Pod rul44(27+17) tfx28 m nord indic P212 Pod Manipulare Troci fier vechi</t>
  </si>
  <si>
    <t>9 lacatusi</t>
  </si>
  <si>
    <t>C32</t>
  </si>
  <si>
    <t>C33</t>
  </si>
  <si>
    <t>1 electrician cu cunostinte automatizari si actionari</t>
  </si>
  <si>
    <t>REVIZIE TEHNICA  - PODULUI RULANT 120 / 121 / 140 / 141 / 151 / 152 / P3H / P4H / P211 / P212.</t>
  </si>
  <si>
    <t>Pachet 4</t>
  </si>
  <si>
    <t>TOTAL ORE MECANIC</t>
  </si>
  <si>
    <t>TOTAL ORE ELECTRIC</t>
  </si>
  <si>
    <t xml:space="preserve">Total ore anual pachete 100% </t>
  </si>
  <si>
    <t>TOTAL 20%</t>
  </si>
  <si>
    <t>TOTAL 80%</t>
  </si>
  <si>
    <t xml:space="preserve">Total ore anual pachete corective 20% </t>
  </si>
  <si>
    <t xml:space="preserve">Total ore anual pachete preventive 80% </t>
  </si>
  <si>
    <t>UNGERE - Operatiune aplicata PODULUI RULANT 120 / 121 / 140 / 141 / 151 / 152 / P3H / P4H / P211 / P212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</si>
</sst>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8"/>
      <name val="Arial"/>
      <family val="2"/>
    </font>
    <font>
      <sz val="10"/>
      <name val="Arial"/>
      <family val="2"/>
    </font>
    <font>
      <sz val="9"/>
      <name val="Arial"/>
      <family val="2"/>
    </font>
    <font>
      <b/>
      <sz val="12"/>
      <name val="Arial"/>
      <family val="2"/>
    </font>
    <font>
      <b/>
      <sz val="16"/>
      <name val="Arial"/>
      <family val="2"/>
    </font>
    <font>
      <sz val="11"/>
      <name val="Arial"/>
      <family val="2"/>
    </font>
    <font>
      <sz val="9"/>
      <color indexed="81"/>
      <name val="Tahoma"/>
      <family val="2"/>
    </font>
    <font>
      <b/>
      <sz val="9"/>
      <color indexed="81"/>
      <name val="Tahoma"/>
      <family val="2"/>
    </font>
    <font>
      <sz val="16"/>
      <name val="Arial"/>
      <family val="2"/>
    </font>
    <font>
      <b/>
      <sz val="11"/>
      <name val="Arial"/>
      <family val="2"/>
    </font>
    <font>
      <sz val="8"/>
      <name val="Arial"/>
    </font>
    <font>
      <b/>
      <u/>
      <sz val="14"/>
      <name val="Arial"/>
      <family val="2"/>
    </font>
    <font>
      <b/>
      <u/>
      <sz val="16"/>
      <name val="Arial"/>
      <family val="2"/>
    </font>
    <font>
      <sz val="11"/>
      <color theme="1"/>
      <name val="Calibri"/>
      <family val="2"/>
      <scheme val="minor"/>
    </font>
    <font>
      <b/>
      <sz val="11"/>
      <color theme="1"/>
      <name val="Calibri"/>
      <family val="2"/>
      <scheme val="minor"/>
    </font>
    <font>
      <sz val="16"/>
      <color theme="1"/>
      <name val="Arial"/>
      <family val="2"/>
    </font>
    <font>
      <b/>
      <sz val="16"/>
      <color theme="1"/>
      <name val="Arial"/>
      <family val="2"/>
    </font>
    <font>
      <b/>
      <sz val="14"/>
      <color theme="1"/>
      <name val="Calibri"/>
      <family val="2"/>
      <scheme val="minor"/>
    </font>
    <font>
      <b/>
      <sz val="12"/>
      <color theme="1"/>
      <name val="Calibri"/>
      <family val="2"/>
      <scheme val="minor"/>
    </font>
    <font>
      <sz val="10"/>
      <color rgb="FF000000"/>
      <name val="Arial"/>
      <family val="2"/>
    </font>
    <font>
      <sz val="10"/>
      <color theme="1"/>
      <name val="Arial"/>
      <family val="2"/>
    </font>
    <font>
      <b/>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249977111117893"/>
        <bgColor indexed="26"/>
      </patternFill>
    </fill>
  </fills>
  <borders count="5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99">
    <xf numFmtId="0" fontId="0" fillId="0" borderId="0" xfId="0"/>
    <xf numFmtId="0" fontId="0" fillId="0" borderId="0" xfId="0" applyAlignment="1">
      <alignment horizontal="center" vertical="center" wrapText="1"/>
    </xf>
    <xf numFmtId="0" fontId="3" fillId="0" borderId="1" xfId="0" applyFont="1" applyBorder="1" applyAlignment="1">
      <alignment horizontal="center" vertical="center" wrapText="1"/>
    </xf>
    <xf numFmtId="0" fontId="0" fillId="0" borderId="2" xfId="0"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xf>
    <xf numFmtId="0" fontId="3" fillId="0" borderId="2" xfId="0" applyFont="1" applyBorder="1" applyAlignment="1">
      <alignment wrapText="1"/>
    </xf>
    <xf numFmtId="0" fontId="3" fillId="0" borderId="2" xfId="0" applyFont="1" applyBorder="1" applyAlignment="1">
      <alignment horizontal="left" vertical="center" wrapText="1"/>
    </xf>
    <xf numFmtId="0" fontId="3" fillId="2" borderId="2" xfId="0" applyFont="1" applyFill="1" applyBorder="1" applyAlignment="1">
      <alignment horizontal="center" vertical="center"/>
    </xf>
    <xf numFmtId="2" fontId="0" fillId="0" borderId="0" xfId="0" applyNumberFormat="1"/>
    <xf numFmtId="2" fontId="3" fillId="0" borderId="2" xfId="0" applyNumberFormat="1" applyFont="1" applyBorder="1" applyAlignment="1">
      <alignment horizontal="center" vertical="center" wrapText="1"/>
    </xf>
    <xf numFmtId="0" fontId="3" fillId="0" borderId="0" xfId="0" applyFont="1"/>
    <xf numFmtId="0" fontId="0" fillId="0" borderId="0" xfId="0" applyAlignment="1">
      <alignment horizontal="center"/>
    </xf>
    <xf numFmtId="0" fontId="0" fillId="0" borderId="4" xfId="0" applyBorder="1"/>
    <xf numFmtId="0" fontId="3" fillId="3" borderId="5" xfId="0" applyFont="1" applyFill="1" applyBorder="1" applyAlignment="1">
      <alignment horizontal="left" vertical="center" wrapText="1"/>
    </xf>
    <xf numFmtId="0" fontId="3" fillId="3" borderId="5" xfId="0" applyFont="1" applyFill="1" applyBorder="1" applyAlignment="1" applyProtection="1">
      <alignment horizontal="left" vertical="center" wrapText="1"/>
      <protection locked="0"/>
    </xf>
    <xf numFmtId="0" fontId="3" fillId="3" borderId="5" xfId="0" applyFont="1" applyFill="1" applyBorder="1" applyAlignment="1" applyProtection="1">
      <alignment vertical="center" wrapText="1"/>
      <protection locked="0"/>
    </xf>
    <xf numFmtId="0" fontId="3" fillId="3" borderId="6" xfId="0" applyFont="1" applyFill="1" applyBorder="1" applyAlignment="1" applyProtection="1">
      <alignment horizontal="left" vertical="center" wrapText="1"/>
      <protection locked="0"/>
    </xf>
    <xf numFmtId="0" fontId="1" fillId="0" borderId="0" xfId="0" applyFont="1"/>
    <xf numFmtId="0" fontId="0" fillId="0" borderId="0" xfId="0" applyAlignment="1">
      <alignment horizontal="right"/>
    </xf>
    <xf numFmtId="0" fontId="10" fillId="0" borderId="0" xfId="0" applyFont="1"/>
    <xf numFmtId="0" fontId="0" fillId="0" borderId="4" xfId="0" applyBorder="1" applyAlignment="1">
      <alignment wrapText="1"/>
    </xf>
    <xf numFmtId="0" fontId="17" fillId="0" borderId="0" xfId="0" applyFont="1"/>
    <xf numFmtId="0" fontId="18" fillId="0" borderId="0" xfId="0" applyFont="1"/>
    <xf numFmtId="0" fontId="16" fillId="0" borderId="0" xfId="0" applyFont="1"/>
    <xf numFmtId="0" fontId="15" fillId="0" borderId="0" xfId="0" applyFont="1"/>
    <xf numFmtId="0" fontId="19" fillId="0" borderId="0" xfId="0" applyFont="1"/>
    <xf numFmtId="0" fontId="20" fillId="0" borderId="0" xfId="0" applyFont="1"/>
    <xf numFmtId="0" fontId="3" fillId="0" borderId="4" xfId="0" applyFont="1" applyBorder="1" applyAlignment="1">
      <alignment wrapText="1"/>
    </xf>
    <xf numFmtId="0" fontId="3" fillId="0" borderId="7" xfId="0" applyFont="1" applyBorder="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0" fillId="3" borderId="0" xfId="0" applyFill="1"/>
    <xf numFmtId="0" fontId="1" fillId="0" borderId="1" xfId="0" applyFont="1" applyBorder="1" applyAlignment="1">
      <alignment horizontal="center" vertical="center" wrapText="1"/>
    </xf>
    <xf numFmtId="0" fontId="3" fillId="0" borderId="4" xfId="0" applyFont="1" applyBorder="1" applyAlignment="1">
      <alignment horizontal="center" vertical="center" wrapText="1"/>
    </xf>
    <xf numFmtId="0" fontId="0" fillId="3" borderId="4" xfId="0" applyFill="1" applyBorder="1" applyAlignment="1" applyProtection="1">
      <alignment vertical="center" wrapText="1"/>
      <protection locked="0"/>
    </xf>
    <xf numFmtId="0" fontId="3" fillId="3" borderId="4" xfId="0" applyFont="1" applyFill="1" applyBorder="1" applyAlignment="1" applyProtection="1">
      <alignment vertical="top"/>
      <protection locked="0"/>
    </xf>
    <xf numFmtId="0" fontId="3" fillId="3" borderId="8" xfId="0" applyFont="1" applyFill="1" applyBorder="1" applyAlignment="1" applyProtection="1">
      <alignment vertical="top"/>
      <protection locked="0"/>
    </xf>
    <xf numFmtId="0" fontId="3" fillId="3" borderId="4" xfId="0" applyFont="1" applyFill="1" applyBorder="1" applyAlignment="1" applyProtection="1">
      <alignment horizontal="left" vertical="center" wrapText="1"/>
      <protection locked="0"/>
    </xf>
    <xf numFmtId="0" fontId="3" fillId="3" borderId="9" xfId="0" applyFont="1" applyFill="1" applyBorder="1" applyAlignment="1" applyProtection="1">
      <alignment vertical="top"/>
      <protection locked="0"/>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0" borderId="0" xfId="0" applyFont="1" applyAlignment="1">
      <alignment wrapText="1"/>
    </xf>
    <xf numFmtId="0" fontId="3" fillId="2" borderId="2" xfId="0" applyFont="1" applyFill="1" applyBorder="1" applyAlignment="1">
      <alignment horizontal="center" vertical="center" wrapText="1"/>
    </xf>
    <xf numFmtId="0" fontId="0" fillId="0" borderId="0" xfId="0" applyBorder="1" applyAlignment="1"/>
    <xf numFmtId="0" fontId="3" fillId="4"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14" xfId="0" applyBorder="1" applyAlignment="1">
      <alignment horizontal="center" vertical="center"/>
    </xf>
    <xf numFmtId="0" fontId="0" fillId="0" borderId="4" xfId="0"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left" vertical="center"/>
    </xf>
    <xf numFmtId="0" fontId="0" fillId="0" borderId="4" xfId="0" applyBorder="1" applyAlignment="1">
      <alignment horizontal="center"/>
    </xf>
    <xf numFmtId="0" fontId="3" fillId="0" borderId="4" xfId="0" applyFont="1" applyBorder="1" applyAlignment="1">
      <alignment horizontal="left" vertical="center" wrapText="1"/>
    </xf>
    <xf numFmtId="0" fontId="3" fillId="0" borderId="4" xfId="0" applyFont="1" applyFill="1" applyBorder="1" applyAlignment="1">
      <alignment vertical="center" wrapText="1"/>
    </xf>
    <xf numFmtId="0" fontId="0" fillId="0" borderId="4" xfId="0" applyFill="1" applyBorder="1" applyAlignment="1">
      <alignment horizontal="center" vertical="center"/>
    </xf>
    <xf numFmtId="0" fontId="3" fillId="0" borderId="4" xfId="0" applyFont="1" applyFill="1" applyBorder="1" applyAlignment="1">
      <alignment wrapText="1"/>
    </xf>
    <xf numFmtId="0" fontId="0" fillId="0" borderId="13" xfId="0" applyBorder="1" applyAlignment="1">
      <alignment horizontal="center" vertical="center"/>
    </xf>
    <xf numFmtId="0" fontId="3" fillId="0" borderId="13" xfId="0" applyFont="1" applyBorder="1" applyAlignment="1">
      <alignment horizontal="left" wrapText="1"/>
    </xf>
    <xf numFmtId="0" fontId="3" fillId="0" borderId="14" xfId="0" applyFont="1" applyBorder="1" applyAlignment="1">
      <alignment horizontal="left" vertical="center" wrapText="1"/>
    </xf>
    <xf numFmtId="0" fontId="3" fillId="0" borderId="14" xfId="0" applyFont="1" applyBorder="1" applyAlignment="1">
      <alignment wrapText="1"/>
    </xf>
    <xf numFmtId="0" fontId="0" fillId="0" borderId="0" xfId="0" applyBorder="1"/>
    <xf numFmtId="0" fontId="3" fillId="2" borderId="17" xfId="0" applyFont="1" applyFill="1" applyBorder="1" applyAlignment="1">
      <alignment vertical="center" wrapText="1"/>
    </xf>
    <xf numFmtId="0" fontId="3" fillId="2" borderId="8" xfId="0" applyFont="1" applyFill="1" applyBorder="1" applyAlignment="1">
      <alignment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20"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21" xfId="0" applyFont="1" applyFill="1" applyBorder="1" applyAlignment="1">
      <alignment horizontal="center" vertical="center"/>
    </xf>
    <xf numFmtId="2" fontId="3" fillId="3" borderId="2" xfId="0" applyNumberFormat="1" applyFont="1" applyFill="1" applyBorder="1" applyAlignment="1">
      <alignment horizontal="center" vertical="center" wrapText="1"/>
    </xf>
    <xf numFmtId="1" fontId="3" fillId="3" borderId="3" xfId="0" applyNumberFormat="1" applyFont="1" applyFill="1" applyBorder="1" applyAlignment="1">
      <alignment horizontal="center" vertical="center" wrapText="1"/>
    </xf>
    <xf numFmtId="0" fontId="6" fillId="0" borderId="0" xfId="0" applyFont="1" applyBorder="1"/>
    <xf numFmtId="1" fontId="6" fillId="0" borderId="0" xfId="0" applyNumberFormat="1" applyFont="1" applyBorder="1"/>
    <xf numFmtId="0" fontId="1" fillId="0" borderId="0" xfId="0" applyFont="1" applyFill="1" applyBorder="1"/>
    <xf numFmtId="0" fontId="3" fillId="0" borderId="23" xfId="0" applyFont="1" applyBorder="1" applyAlignment="1">
      <alignment horizontal="center" vertical="center" wrapText="1"/>
    </xf>
    <xf numFmtId="0" fontId="0" fillId="0" borderId="24" xfId="0" applyBorder="1" applyAlignment="1">
      <alignment horizontal="center"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2" fontId="3" fillId="0" borderId="5"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2" fontId="3" fillId="0" borderId="28" xfId="0" applyNumberFormat="1" applyFont="1" applyBorder="1" applyAlignment="1">
      <alignment horizontal="center" vertical="center" wrapText="1"/>
    </xf>
    <xf numFmtId="0" fontId="0" fillId="0" borderId="16" xfId="0" applyBorder="1" applyAlignment="1">
      <alignment horizontal="center" vertical="center"/>
    </xf>
    <xf numFmtId="1" fontId="0" fillId="0" borderId="0" xfId="0" applyNumberFormat="1"/>
    <xf numFmtId="1" fontId="0" fillId="0" borderId="16" xfId="0" applyNumberFormat="1" applyBorder="1" applyAlignment="1">
      <alignment wrapText="1"/>
    </xf>
    <xf numFmtId="1" fontId="0" fillId="0" borderId="29" xfId="0" applyNumberFormat="1" applyBorder="1" applyAlignment="1">
      <alignment horizontal="center" vertical="center"/>
    </xf>
    <xf numFmtId="1" fontId="0" fillId="0" borderId="30" xfId="0" applyNumberFormat="1" applyBorder="1" applyAlignment="1">
      <alignment horizontal="center" vertical="center"/>
    </xf>
    <xf numFmtId="1" fontId="1" fillId="0" borderId="0" xfId="0" applyNumberFormat="1" applyFont="1" applyFill="1" applyBorder="1"/>
    <xf numFmtId="1" fontId="1" fillId="2" borderId="31" xfId="0" applyNumberFormat="1" applyFont="1" applyFill="1" applyBorder="1"/>
    <xf numFmtId="0" fontId="0" fillId="0" borderId="34" xfId="0" applyBorder="1" applyAlignment="1">
      <alignment horizontal="center" vertical="center"/>
    </xf>
    <xf numFmtId="0" fontId="0" fillId="0" borderId="35" xfId="0" applyBorder="1" applyAlignment="1">
      <alignment horizontal="center" vertical="center"/>
    </xf>
    <xf numFmtId="2" fontId="0" fillId="0" borderId="13" xfId="0" applyNumberFormat="1" applyBorder="1" applyAlignment="1">
      <alignment horizontal="center" vertical="center"/>
    </xf>
    <xf numFmtId="2" fontId="0" fillId="0" borderId="4" xfId="0" applyNumberForma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Border="1" applyAlignment="1">
      <alignment horizontal="center" vertical="center" wrapText="1"/>
    </xf>
    <xf numFmtId="0" fontId="3" fillId="4" borderId="36" xfId="0" applyFont="1" applyFill="1"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2" fontId="0" fillId="0" borderId="15" xfId="0" applyNumberFormat="1" applyBorder="1" applyAlignment="1">
      <alignment horizontal="center" vertical="center"/>
    </xf>
    <xf numFmtId="2" fontId="0" fillId="0" borderId="8" xfId="0" applyNumberFormat="1" applyBorder="1" applyAlignment="1">
      <alignment horizontal="center" vertical="center"/>
    </xf>
    <xf numFmtId="0" fontId="3" fillId="2" borderId="15"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0" xfId="0" applyFont="1" applyBorder="1" applyAlignment="1">
      <alignment horizontal="center" vertical="center" wrapText="1"/>
    </xf>
    <xf numFmtId="0" fontId="3" fillId="4" borderId="3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0" borderId="37" xfId="0" applyBorder="1" applyAlignment="1">
      <alignment horizontal="center" vertical="center" wrapText="1"/>
    </xf>
    <xf numFmtId="2" fontId="0" fillId="0" borderId="15" xfId="0" applyNumberFormat="1" applyBorder="1" applyAlignment="1">
      <alignment horizontal="center" vertical="center" wrapText="1"/>
    </xf>
    <xf numFmtId="0" fontId="0" fillId="0" borderId="15" xfId="0" applyBorder="1" applyAlignment="1">
      <alignment horizontal="center" vertical="center" wrapText="1"/>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3" fillId="3" borderId="41" xfId="0" applyFont="1" applyFill="1" applyBorder="1" applyAlignment="1">
      <alignment horizontal="center" vertical="center" wrapText="1"/>
    </xf>
    <xf numFmtId="2" fontId="3" fillId="3" borderId="15" xfId="0" applyNumberFormat="1" applyFont="1" applyFill="1" applyBorder="1" applyAlignment="1">
      <alignment horizontal="center" vertical="center" wrapText="1"/>
    </xf>
    <xf numFmtId="2" fontId="3" fillId="3" borderId="14" xfId="0" applyNumberFormat="1" applyFont="1" applyFill="1" applyBorder="1" applyAlignment="1">
      <alignment horizontal="center" vertical="center" wrapText="1"/>
    </xf>
    <xf numFmtId="0" fontId="3" fillId="2" borderId="8" xfId="0" applyFont="1" applyFill="1" applyBorder="1" applyAlignment="1">
      <alignment horizontal="center" vertical="center"/>
    </xf>
    <xf numFmtId="0" fontId="0" fillId="0" borderId="12" xfId="0" applyBorder="1" applyAlignment="1">
      <alignment horizontal="center" vertical="center"/>
    </xf>
    <xf numFmtId="0" fontId="0" fillId="2" borderId="13" xfId="0" applyFill="1" applyBorder="1" applyAlignment="1">
      <alignment horizontal="center" vertical="center"/>
    </xf>
    <xf numFmtId="0" fontId="0" fillId="2" borderId="4" xfId="0" applyFill="1" applyBorder="1" applyAlignment="1">
      <alignment horizontal="center" vertical="center"/>
    </xf>
    <xf numFmtId="0" fontId="0" fillId="2" borderId="9" xfId="0" applyFill="1" applyBorder="1" applyAlignment="1">
      <alignment horizontal="center" vertical="center"/>
    </xf>
    <xf numFmtId="0" fontId="0" fillId="0" borderId="9" xfId="0" applyBorder="1" applyAlignment="1">
      <alignment horizontal="center" vertical="center"/>
    </xf>
    <xf numFmtId="0" fontId="3" fillId="4" borderId="36" xfId="0" applyFont="1" applyFill="1" applyBorder="1" applyAlignment="1">
      <alignment horizontal="center" vertical="center"/>
    </xf>
    <xf numFmtId="0" fontId="0" fillId="0" borderId="35" xfId="0" applyBorder="1" applyAlignment="1">
      <alignment horizontal="center"/>
    </xf>
    <xf numFmtId="0" fontId="3" fillId="4" borderId="1" xfId="0" applyFont="1" applyFill="1" applyBorder="1" applyAlignment="1">
      <alignment horizontal="center" vertical="center" wrapText="1"/>
    </xf>
    <xf numFmtId="0" fontId="1" fillId="0" borderId="15" xfId="0" applyFont="1" applyBorder="1" applyAlignment="1">
      <alignment horizontal="center" vertical="center" wrapText="1"/>
    </xf>
    <xf numFmtId="2" fontId="3" fillId="0" borderId="15" xfId="0" applyNumberFormat="1" applyFont="1" applyBorder="1" applyAlignment="1">
      <alignment horizontal="center" vertical="center" wrapText="1"/>
    </xf>
    <xf numFmtId="0" fontId="0" fillId="0" borderId="34" xfId="0" applyBorder="1" applyAlignment="1">
      <alignment horizontal="center" vertical="center" wrapText="1"/>
    </xf>
    <xf numFmtId="0" fontId="3" fillId="0" borderId="38" xfId="0" applyFont="1" applyBorder="1" applyAlignment="1">
      <alignment horizontal="center" vertical="center" wrapText="1"/>
    </xf>
    <xf numFmtId="0" fontId="3" fillId="4"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3" fillId="3" borderId="2" xfId="0" applyFont="1" applyFill="1" applyBorder="1" applyAlignment="1" applyProtection="1">
      <alignment horizontal="left" vertical="center" wrapText="1"/>
      <protection locked="0"/>
    </xf>
    <xf numFmtId="0" fontId="3" fillId="0" borderId="2" xfId="0" applyFont="1" applyBorder="1" applyAlignment="1">
      <alignment horizontal="center" vertical="center"/>
    </xf>
    <xf numFmtId="2" fontId="0" fillId="0" borderId="2" xfId="0" applyNumberFormat="1" applyBorder="1" applyAlignment="1">
      <alignment horizontal="center" vertical="center"/>
    </xf>
    <xf numFmtId="0" fontId="0" fillId="2" borderId="2" xfId="0" applyFill="1" applyBorder="1" applyAlignment="1">
      <alignment horizontal="center" vertical="center"/>
    </xf>
    <xf numFmtId="0" fontId="3" fillId="3" borderId="24" xfId="0" applyFont="1" applyFill="1" applyBorder="1" applyAlignment="1">
      <alignment horizontal="left" wrapText="1"/>
    </xf>
    <xf numFmtId="2" fontId="0" fillId="0" borderId="2" xfId="0" applyNumberFormat="1" applyBorder="1" applyAlignment="1">
      <alignment horizontal="center" vertical="center" wrapText="1"/>
    </xf>
    <xf numFmtId="0" fontId="0" fillId="0" borderId="3" xfId="0" applyBorder="1" applyAlignment="1">
      <alignment horizontal="center" vertical="center"/>
    </xf>
    <xf numFmtId="0" fontId="3" fillId="3" borderId="7" xfId="0" applyFont="1" applyFill="1" applyBorder="1" applyAlignment="1">
      <alignment horizontal="center" vertical="center" wrapText="1"/>
    </xf>
    <xf numFmtId="0" fontId="3" fillId="3" borderId="33"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4" xfId="0" applyFont="1" applyFill="1" applyBorder="1" applyAlignment="1" applyProtection="1">
      <alignment horizontal="left" vertical="center" wrapText="1"/>
      <protection locked="0"/>
    </xf>
    <xf numFmtId="0" fontId="3" fillId="0" borderId="3" xfId="0" applyFont="1" applyBorder="1" applyAlignment="1">
      <alignment horizontal="center" vertical="center"/>
    </xf>
    <xf numFmtId="0" fontId="3" fillId="2" borderId="3" xfId="0" applyFont="1" applyFill="1" applyBorder="1" applyAlignment="1">
      <alignment vertical="center"/>
    </xf>
    <xf numFmtId="0" fontId="3" fillId="2" borderId="21" xfId="0" applyFont="1" applyFill="1" applyBorder="1" applyAlignment="1">
      <alignment vertical="center"/>
    </xf>
    <xf numFmtId="0" fontId="0" fillId="0" borderId="33" xfId="0" applyBorder="1" applyAlignment="1">
      <alignment horizontal="center" vertical="center" wrapText="1"/>
    </xf>
    <xf numFmtId="0" fontId="0" fillId="0" borderId="0" xfId="0" applyBorder="1" applyAlignment="1">
      <alignment vertical="top"/>
    </xf>
    <xf numFmtId="0" fontId="3" fillId="3" borderId="42" xfId="0" applyFont="1" applyFill="1" applyBorder="1" applyAlignment="1">
      <alignment horizontal="center" vertical="center"/>
    </xf>
    <xf numFmtId="1" fontId="3" fillId="3" borderId="40" xfId="0" applyNumberFormat="1" applyFont="1" applyFill="1" applyBorder="1" applyAlignment="1">
      <alignment horizontal="center" vertical="center" wrapText="1"/>
    </xf>
    <xf numFmtId="0" fontId="3" fillId="4" borderId="25"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0" xfId="0" applyFont="1" applyFill="1" applyBorder="1" applyAlignment="1">
      <alignment vertical="center" wrapText="1"/>
    </xf>
    <xf numFmtId="0" fontId="0" fillId="0" borderId="12" xfId="0" applyBorder="1" applyAlignment="1">
      <alignment horizontal="center" vertical="center" wrapText="1"/>
    </xf>
    <xf numFmtId="0" fontId="0" fillId="0" borderId="36" xfId="0" applyBorder="1" applyAlignment="1">
      <alignment horizontal="center"/>
    </xf>
    <xf numFmtId="1" fontId="0" fillId="0" borderId="43" xfId="0" applyNumberFormat="1" applyBorder="1" applyAlignment="1">
      <alignment horizontal="center" vertical="center"/>
    </xf>
    <xf numFmtId="0" fontId="3" fillId="0" borderId="39" xfId="0" applyFont="1"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xf>
    <xf numFmtId="0" fontId="0" fillId="0" borderId="1" xfId="0" applyBorder="1" applyAlignment="1">
      <alignment horizontal="center" vertical="top"/>
    </xf>
    <xf numFmtId="0" fontId="3" fillId="0" borderId="14" xfId="0" applyFont="1" applyBorder="1" applyAlignment="1">
      <alignment horizontal="center" vertical="top"/>
    </xf>
    <xf numFmtId="0" fontId="0" fillId="0" borderId="40" xfId="0" applyBorder="1" applyAlignment="1">
      <alignment horizontal="center" vertical="top"/>
    </xf>
    <xf numFmtId="0" fontId="3" fillId="0" borderId="40" xfId="0" applyFont="1" applyBorder="1" applyAlignment="1">
      <alignment vertical="top" wrapText="1"/>
    </xf>
    <xf numFmtId="0" fontId="3" fillId="3" borderId="24" xfId="0" applyFont="1" applyFill="1" applyBorder="1" applyAlignment="1" applyProtection="1">
      <alignment horizontal="left" vertical="top" wrapText="1"/>
      <protection locked="0"/>
    </xf>
    <xf numFmtId="0" fontId="3" fillId="0" borderId="36" xfId="0" applyFont="1" applyBorder="1" applyAlignment="1">
      <alignment vertical="center" wrapText="1"/>
    </xf>
    <xf numFmtId="0" fontId="5" fillId="2" borderId="21" xfId="0" applyFont="1" applyFill="1" applyBorder="1" applyAlignment="1">
      <alignment horizontal="center" vertical="center"/>
    </xf>
    <xf numFmtId="2" fontId="5" fillId="2" borderId="21" xfId="0" applyNumberFormat="1" applyFont="1" applyFill="1" applyBorder="1" applyAlignment="1">
      <alignment horizontal="center" vertical="center"/>
    </xf>
    <xf numFmtId="2" fontId="5" fillId="2" borderId="8"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14" xfId="0" applyFont="1" applyBorder="1" applyAlignment="1">
      <alignment horizontal="center" vertical="center"/>
    </xf>
    <xf numFmtId="0" fontId="5" fillId="2" borderId="44" xfId="0" applyFont="1" applyFill="1" applyBorder="1" applyAlignment="1">
      <alignment horizontal="center"/>
    </xf>
    <xf numFmtId="2" fontId="5" fillId="2" borderId="0" xfId="0"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8" xfId="0" applyFont="1" applyFill="1" applyBorder="1" applyAlignment="1">
      <alignment horizontal="center"/>
    </xf>
    <xf numFmtId="0" fontId="0" fillId="0" borderId="36" xfId="0" applyBorder="1" applyAlignment="1">
      <alignment wrapText="1"/>
    </xf>
    <xf numFmtId="0" fontId="3" fillId="0" borderId="45" xfId="0" applyFont="1" applyBorder="1" applyAlignment="1">
      <alignment wrapText="1"/>
    </xf>
    <xf numFmtId="0" fontId="3" fillId="3" borderId="45" xfId="0" applyFont="1" applyFill="1" applyBorder="1" applyAlignment="1">
      <alignment vertical="top" wrapText="1"/>
    </xf>
    <xf numFmtId="0" fontId="3" fillId="3" borderId="45" xfId="0" applyFont="1" applyFill="1" applyBorder="1" applyAlignment="1">
      <alignment wrapText="1"/>
    </xf>
    <xf numFmtId="0" fontId="21" fillId="0" borderId="45" xfId="0" applyFont="1" applyBorder="1" applyAlignment="1">
      <alignment horizontal="left" wrapText="1"/>
    </xf>
    <xf numFmtId="0" fontId="3" fillId="0" borderId="36" xfId="0" applyFont="1" applyBorder="1" applyAlignment="1">
      <alignment wrapText="1"/>
    </xf>
    <xf numFmtId="0" fontId="3" fillId="0" borderId="31" xfId="0" applyFont="1" applyBorder="1" applyAlignment="1">
      <alignment wrapText="1"/>
    </xf>
    <xf numFmtId="0" fontId="22" fillId="3" borderId="46" xfId="0" applyFont="1" applyFill="1" applyBorder="1" applyAlignment="1" applyProtection="1">
      <alignment horizontal="left" vertical="center" wrapText="1"/>
      <protection locked="0"/>
    </xf>
    <xf numFmtId="0" fontId="21" fillId="0" borderId="45" xfId="0" applyFont="1" applyBorder="1" applyAlignment="1">
      <alignment horizontal="left" vertical="top" wrapText="1"/>
    </xf>
    <xf numFmtId="0" fontId="21" fillId="0" borderId="31" xfId="0" applyFont="1" applyBorder="1" applyAlignment="1">
      <alignment horizontal="left" vertical="top" wrapText="1"/>
    </xf>
    <xf numFmtId="0" fontId="3" fillId="0" borderId="45" xfId="0" applyFont="1" applyBorder="1" applyAlignment="1">
      <alignment horizontal="left" vertical="top" wrapText="1"/>
    </xf>
    <xf numFmtId="0" fontId="3" fillId="3" borderId="36" xfId="0" applyFont="1" applyFill="1" applyBorder="1" applyAlignment="1">
      <alignment horizontal="left" vertical="top" wrapText="1"/>
    </xf>
    <xf numFmtId="0" fontId="3" fillId="3" borderId="36" xfId="0" applyFont="1" applyFill="1" applyBorder="1" applyAlignment="1">
      <alignment wrapText="1"/>
    </xf>
    <xf numFmtId="0" fontId="0" fillId="0" borderId="47"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0" fillId="0" borderId="11" xfId="0" applyBorder="1" applyAlignment="1">
      <alignment horizontal="center" vertical="center"/>
    </xf>
    <xf numFmtId="2" fontId="0" fillId="0" borderId="9" xfId="0" applyNumberFormat="1" applyBorder="1" applyAlignment="1">
      <alignment horizontal="center" vertical="center"/>
    </xf>
    <xf numFmtId="0" fontId="0" fillId="0" borderId="49" xfId="0" applyBorder="1" applyAlignment="1">
      <alignment horizontal="center" vertical="center"/>
    </xf>
    <xf numFmtId="2" fontId="5" fillId="0" borderId="0" xfId="0" applyNumberFormat="1" applyFont="1" applyBorder="1" applyAlignment="1">
      <alignment horizontal="center"/>
    </xf>
    <xf numFmtId="0" fontId="5" fillId="0" borderId="0" xfId="0" applyFont="1"/>
    <xf numFmtId="0" fontId="5" fillId="0" borderId="0" xfId="0" applyFont="1" applyBorder="1"/>
    <xf numFmtId="1" fontId="5" fillId="2" borderId="24" xfId="0" applyNumberFormat="1" applyFont="1" applyFill="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1" fontId="5" fillId="0" borderId="0" xfId="0" applyNumberFormat="1" applyFont="1" applyAlignment="1">
      <alignment horizontal="center"/>
    </xf>
    <xf numFmtId="1" fontId="0" fillId="0" borderId="50" xfId="0" applyNumberFormat="1" applyBorder="1" applyAlignment="1">
      <alignment horizontal="center" vertical="center"/>
    </xf>
    <xf numFmtId="1" fontId="1" fillId="2" borderId="24" xfId="0" applyNumberFormat="1" applyFont="1" applyFill="1" applyBorder="1" applyAlignment="1">
      <alignment horizontal="center"/>
    </xf>
    <xf numFmtId="1" fontId="5" fillId="2" borderId="33" xfId="0" applyNumberFormat="1" applyFont="1" applyFill="1" applyBorder="1" applyAlignment="1">
      <alignment horizontal="center" vertical="center"/>
    </xf>
    <xf numFmtId="1" fontId="5" fillId="2" borderId="4" xfId="0" applyNumberFormat="1" applyFont="1" applyFill="1" applyBorder="1" applyAlignment="1">
      <alignment horizontal="center"/>
    </xf>
    <xf numFmtId="1" fontId="5" fillId="2" borderId="4" xfId="0" applyNumberFormat="1" applyFont="1" applyFill="1" applyBorder="1" applyAlignment="1"/>
    <xf numFmtId="0" fontId="5" fillId="2" borderId="4" xfId="0" applyFont="1" applyFill="1" applyBorder="1" applyAlignment="1"/>
    <xf numFmtId="1" fontId="0" fillId="0" borderId="2" xfId="0" applyNumberFormat="1" applyBorder="1" applyAlignment="1">
      <alignment horizontal="center" vertical="center"/>
    </xf>
    <xf numFmtId="1" fontId="3" fillId="2" borderId="2" xfId="0" applyNumberFormat="1" applyFont="1" applyFill="1" applyBorder="1" applyAlignment="1">
      <alignment horizontal="center" vertical="center"/>
    </xf>
    <xf numFmtId="1" fontId="0" fillId="0" borderId="16" xfId="0" applyNumberFormat="1" applyBorder="1" applyAlignment="1">
      <alignment horizontal="center" vertical="center"/>
    </xf>
    <xf numFmtId="1" fontId="0" fillId="0" borderId="14" xfId="0" applyNumberFormat="1" applyBorder="1" applyAlignment="1">
      <alignment horizontal="center" vertical="center"/>
    </xf>
    <xf numFmtId="1" fontId="3" fillId="2" borderId="14" xfId="0" applyNumberFormat="1" applyFont="1" applyFill="1" applyBorder="1" applyAlignment="1">
      <alignment horizontal="center" vertical="center"/>
    </xf>
    <xf numFmtId="1" fontId="1" fillId="2" borderId="33" xfId="0" applyNumberFormat="1" applyFont="1" applyFill="1" applyBorder="1" applyAlignment="1">
      <alignment horizontal="center" vertical="center"/>
    </xf>
    <xf numFmtId="0" fontId="3" fillId="0" borderId="22" xfId="0" applyFont="1" applyBorder="1" applyAlignment="1">
      <alignment horizontal="center" vertical="center"/>
    </xf>
    <xf numFmtId="0" fontId="0" fillId="0" borderId="22" xfId="0" applyBorder="1" applyAlignment="1">
      <alignment horizontal="center" vertical="center"/>
    </xf>
    <xf numFmtId="0" fontId="0" fillId="0" borderId="0" xfId="0" applyBorder="1" applyAlignment="1">
      <alignment vertical="center"/>
    </xf>
    <xf numFmtId="0" fontId="14" fillId="0" borderId="31" xfId="0" applyFont="1" applyBorder="1" applyAlignment="1">
      <alignment vertical="center"/>
    </xf>
    <xf numFmtId="0" fontId="14" fillId="0" borderId="21" xfId="0" applyFont="1" applyBorder="1" applyAlignment="1">
      <alignment vertical="center"/>
    </xf>
    <xf numFmtId="0" fontId="14" fillId="0" borderId="23" xfId="0" applyFont="1" applyBorder="1" applyAlignment="1">
      <alignment vertical="center"/>
    </xf>
    <xf numFmtId="0" fontId="1" fillId="0" borderId="0" xfId="0" applyFont="1" applyBorder="1" applyAlignment="1">
      <alignment vertical="center"/>
    </xf>
    <xf numFmtId="0" fontId="3" fillId="4" borderId="51" xfId="0" applyFont="1" applyFill="1" applyBorder="1" applyAlignment="1">
      <alignment horizontal="center" vertical="center" wrapText="1"/>
    </xf>
    <xf numFmtId="0" fontId="3" fillId="2" borderId="4" xfId="0" applyFont="1" applyFill="1" applyBorder="1" applyAlignment="1">
      <alignment horizontal="center"/>
    </xf>
    <xf numFmtId="0" fontId="3" fillId="0" borderId="0" xfId="0" applyFont="1" applyAlignment="1">
      <alignment vertical="center"/>
    </xf>
    <xf numFmtId="1" fontId="1" fillId="0" borderId="0" xfId="0" applyNumberFormat="1" applyFont="1" applyBorder="1" applyAlignment="1">
      <alignment vertical="center"/>
    </xf>
    <xf numFmtId="3" fontId="0" fillId="0" borderId="0" xfId="0" applyNumberFormat="1" applyBorder="1"/>
    <xf numFmtId="3" fontId="0" fillId="0" borderId="0" xfId="0" applyNumberFormat="1"/>
    <xf numFmtId="0" fontId="22" fillId="0" borderId="4" xfId="0" applyFont="1" applyFill="1" applyBorder="1" applyAlignment="1">
      <alignment vertical="center" wrapText="1"/>
    </xf>
    <xf numFmtId="0" fontId="22" fillId="0" borderId="4" xfId="0" applyFont="1" applyFill="1" applyBorder="1" applyAlignment="1">
      <alignment horizontal="center" vertical="center"/>
    </xf>
    <xf numFmtId="0" fontId="22" fillId="0" borderId="4" xfId="0" applyFont="1" applyFill="1" applyBorder="1" applyAlignment="1">
      <alignment horizontal="left" vertical="center" wrapText="1"/>
    </xf>
    <xf numFmtId="3" fontId="22" fillId="0" borderId="4"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Alignment="1">
      <alignment vertical="center"/>
    </xf>
    <xf numFmtId="0" fontId="23" fillId="6" borderId="4" xfId="0" applyFont="1" applyFill="1" applyBorder="1" applyAlignment="1">
      <alignment horizontal="center" vertical="center" wrapText="1"/>
    </xf>
    <xf numFmtId="3" fontId="22" fillId="0" borderId="4" xfId="0" applyNumberFormat="1" applyFont="1" applyFill="1" applyBorder="1"/>
    <xf numFmtId="3" fontId="23" fillId="0" borderId="4" xfId="0" applyNumberFormat="1" applyFont="1" applyBorder="1" applyAlignment="1">
      <alignment horizontal="center" vertical="center"/>
    </xf>
    <xf numFmtId="3" fontId="22" fillId="0" borderId="4" xfId="0" applyNumberFormat="1" applyFont="1" applyFill="1" applyBorder="1" applyAlignment="1">
      <alignment horizontal="center" vertical="center"/>
    </xf>
    <xf numFmtId="3" fontId="23" fillId="0" borderId="4" xfId="0" applyNumberFormat="1" applyFont="1" applyBorder="1" applyAlignment="1">
      <alignment horizontal="center" vertical="center"/>
    </xf>
    <xf numFmtId="0" fontId="23" fillId="5" borderId="4" xfId="0" applyFont="1" applyFill="1" applyBorder="1" applyAlignment="1">
      <alignment horizontal="center" vertical="center" wrapText="1"/>
    </xf>
    <xf numFmtId="0" fontId="23" fillId="6" borderId="4" xfId="0" applyFont="1" applyFill="1" applyBorder="1" applyAlignment="1">
      <alignment horizontal="center" vertical="center" wrapText="1"/>
    </xf>
    <xf numFmtId="0" fontId="1" fillId="0" borderId="53" xfId="0" applyFont="1" applyBorder="1" applyAlignment="1">
      <alignment horizontal="center" vertical="center"/>
    </xf>
    <xf numFmtId="0" fontId="11" fillId="0" borderId="0" xfId="0" applyFont="1" applyBorder="1" applyAlignment="1">
      <alignment horizontal="center" vertical="center"/>
    </xf>
    <xf numFmtId="0" fontId="3" fillId="0" borderId="52" xfId="0" applyFont="1" applyBorder="1" applyAlignment="1">
      <alignment horizontal="center" vertical="center" wrapText="1"/>
    </xf>
    <xf numFmtId="0" fontId="0" fillId="0" borderId="52" xfId="0" applyBorder="1" applyAlignment="1">
      <alignment horizontal="center" vertical="center" wrapText="1"/>
    </xf>
    <xf numFmtId="0" fontId="3" fillId="0" borderId="36" xfId="0" applyFont="1" applyBorder="1" applyAlignment="1">
      <alignment horizontal="center" vertical="center" wrapText="1"/>
    </xf>
    <xf numFmtId="0" fontId="0" fillId="0" borderId="42" xfId="0" applyBorder="1" applyAlignment="1">
      <alignment horizontal="center" vertical="center" wrapText="1"/>
    </xf>
    <xf numFmtId="0" fontId="1" fillId="2" borderId="42"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4" fillId="0" borderId="0" xfId="0" applyFont="1" applyBorder="1" applyAlignment="1">
      <alignment horizontal="center"/>
    </xf>
    <xf numFmtId="0" fontId="14" fillId="0" borderId="53" xfId="0" applyFont="1" applyBorder="1" applyAlignment="1">
      <alignment horizontal="center"/>
    </xf>
    <xf numFmtId="0" fontId="1" fillId="0" borderId="32" xfId="0" applyFont="1" applyBorder="1" applyAlignment="1">
      <alignment horizontal="center" vertical="center"/>
    </xf>
    <xf numFmtId="0" fontId="1" fillId="0" borderId="19" xfId="0" applyFont="1" applyBorder="1" applyAlignment="1">
      <alignment horizontal="center" vertical="center"/>
    </xf>
    <xf numFmtId="0" fontId="1" fillId="0" borderId="33" xfId="0" applyFont="1" applyBorder="1" applyAlignment="1">
      <alignment horizontal="center" vertical="center"/>
    </xf>
    <xf numFmtId="0" fontId="3" fillId="0" borderId="4" xfId="0" applyFont="1" applyBorder="1" applyAlignment="1">
      <alignment horizontal="center"/>
    </xf>
    <xf numFmtId="0" fontId="0" fillId="0" borderId="4" xfId="0" applyBorder="1" applyAlignment="1">
      <alignment horizontal="center" vertical="center"/>
    </xf>
    <xf numFmtId="0" fontId="0" fillId="0" borderId="9" xfId="0" applyBorder="1" applyAlignment="1">
      <alignment horizontal="center" vertical="center"/>
    </xf>
    <xf numFmtId="0" fontId="3" fillId="4" borderId="54" xfId="0" applyFont="1" applyFill="1" applyBorder="1" applyAlignment="1">
      <alignment horizontal="center" vertical="center" wrapText="1"/>
    </xf>
    <xf numFmtId="0" fontId="3" fillId="4" borderId="20" xfId="0" applyFont="1" applyFill="1" applyBorder="1" applyAlignment="1">
      <alignment horizontal="center" vertical="center" wrapText="1"/>
    </xf>
    <xf numFmtId="1" fontId="0" fillId="0" borderId="50" xfId="0" applyNumberFormat="1" applyBorder="1" applyAlignment="1">
      <alignment horizontal="center" vertical="center"/>
    </xf>
    <xf numFmtId="1" fontId="0" fillId="0" borderId="44" xfId="0" applyNumberFormat="1" applyBorder="1" applyAlignment="1">
      <alignment horizontal="center" vertical="center"/>
    </xf>
    <xf numFmtId="1" fontId="0" fillId="0" borderId="43" xfId="0" applyNumberForma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22" xfId="0" applyFont="1" applyBorder="1" applyAlignment="1">
      <alignment horizontal="left" wrapText="1"/>
    </xf>
    <xf numFmtId="0" fontId="0" fillId="0" borderId="8" xfId="0" applyBorder="1" applyAlignment="1">
      <alignment horizontal="left"/>
    </xf>
    <xf numFmtId="0" fontId="0" fillId="0" borderId="14" xfId="0" applyBorder="1" applyAlignment="1">
      <alignment horizontal="left"/>
    </xf>
    <xf numFmtId="0" fontId="13" fillId="0" borderId="3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1" fillId="2" borderId="1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3" fillId="0" borderId="3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1" xfId="0" applyFont="1" applyBorder="1" applyAlignment="1">
      <alignment horizontal="center" vertical="center" wrapText="1"/>
    </xf>
  </cellXfs>
  <cellStyles count="1">
    <cellStyle name="Normal" xfId="0" builtinId="0"/>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4:K53"/>
  <sheetViews>
    <sheetView tabSelected="1" zoomScale="80" zoomScaleNormal="80" workbookViewId="0">
      <selection activeCell="C13" sqref="C13"/>
    </sheetView>
  </sheetViews>
  <sheetFormatPr defaultRowHeight="12.75" x14ac:dyDescent="0.2"/>
  <cols>
    <col min="1" max="1" width="5.5703125" customWidth="1"/>
    <col min="2" max="2" width="99.140625" customWidth="1"/>
    <col min="3" max="3" width="13.7109375" customWidth="1"/>
    <col min="6" max="6" width="10.140625" customWidth="1"/>
    <col min="7" max="7" width="17.42578125" customWidth="1"/>
    <col min="8" max="8" width="18.28515625" customWidth="1"/>
    <col min="9" max="9" width="17.42578125" customWidth="1"/>
    <col min="10" max="10" width="17.28515625" customWidth="1"/>
  </cols>
  <sheetData>
    <row r="4" spans="1:11" ht="30" customHeight="1" x14ac:dyDescent="0.2">
      <c r="A4" s="253" t="s">
        <v>9</v>
      </c>
      <c r="B4" s="253" t="s">
        <v>158</v>
      </c>
      <c r="C4" s="253" t="s">
        <v>234</v>
      </c>
      <c r="D4" s="253" t="s">
        <v>186</v>
      </c>
      <c r="E4" s="254" t="s">
        <v>123</v>
      </c>
      <c r="F4" s="254"/>
      <c r="G4" s="254" t="s">
        <v>356</v>
      </c>
      <c r="H4" s="254" t="s">
        <v>357</v>
      </c>
      <c r="I4" s="254" t="s">
        <v>353</v>
      </c>
      <c r="J4" s="253" t="s">
        <v>237</v>
      </c>
    </row>
    <row r="5" spans="1:11" ht="25.5" x14ac:dyDescent="0.2">
      <c r="A5" s="253"/>
      <c r="B5" s="253"/>
      <c r="C5" s="253"/>
      <c r="D5" s="253"/>
      <c r="E5" s="248" t="s">
        <v>157</v>
      </c>
      <c r="F5" s="248" t="s">
        <v>187</v>
      </c>
      <c r="G5" s="254"/>
      <c r="H5" s="254"/>
      <c r="I5" s="254"/>
      <c r="J5" s="253"/>
    </row>
    <row r="6" spans="1:11" x14ac:dyDescent="0.2">
      <c r="A6" s="243">
        <v>1</v>
      </c>
      <c r="B6" s="244" t="s">
        <v>349</v>
      </c>
      <c r="C6" s="243">
        <v>16</v>
      </c>
      <c r="D6" s="243">
        <v>8</v>
      </c>
      <c r="E6" s="243">
        <v>2</v>
      </c>
      <c r="F6" s="243"/>
      <c r="G6" s="245"/>
      <c r="H6" s="245">
        <f>'RT- Poduri cu Otel '!O70*0.8</f>
        <v>18432</v>
      </c>
      <c r="I6" s="249"/>
      <c r="J6" s="251">
        <f>SUM(G6:I9)</f>
        <v>31232</v>
      </c>
      <c r="K6" s="22"/>
    </row>
    <row r="7" spans="1:11" x14ac:dyDescent="0.2">
      <c r="A7" s="243">
        <v>2</v>
      </c>
      <c r="B7" s="242" t="s">
        <v>358</v>
      </c>
      <c r="C7" s="243">
        <v>2</v>
      </c>
      <c r="D7" s="243">
        <v>8</v>
      </c>
      <c r="E7" s="243"/>
      <c r="F7" s="243">
        <v>2</v>
      </c>
      <c r="G7" s="245"/>
      <c r="H7" s="245"/>
      <c r="I7" s="245">
        <f>'Ungere poduri'!L8</f>
        <v>3072</v>
      </c>
      <c r="J7" s="251"/>
    </row>
    <row r="8" spans="1:11" x14ac:dyDescent="0.2">
      <c r="A8" s="243">
        <v>3</v>
      </c>
      <c r="B8" s="242" t="s">
        <v>340</v>
      </c>
      <c r="C8" s="243">
        <v>16</v>
      </c>
      <c r="D8" s="243"/>
      <c r="E8" s="243"/>
      <c r="F8" s="243"/>
      <c r="G8" s="245">
        <f>'Corectiv Poduri Otel '!I45</f>
        <v>6144</v>
      </c>
      <c r="H8" s="245"/>
      <c r="I8" s="245"/>
      <c r="J8" s="251"/>
    </row>
    <row r="9" spans="1:11" x14ac:dyDescent="0.2">
      <c r="A9" s="243">
        <v>4</v>
      </c>
      <c r="B9" s="242" t="s">
        <v>341</v>
      </c>
      <c r="C9" s="243">
        <v>16</v>
      </c>
      <c r="D9" s="243">
        <v>32</v>
      </c>
      <c r="E9" s="243"/>
      <c r="F9" s="243"/>
      <c r="G9" s="245"/>
      <c r="H9" s="245"/>
      <c r="I9" s="245">
        <v>3584</v>
      </c>
      <c r="J9" s="251"/>
    </row>
    <row r="10" spans="1:11" ht="24.75" customHeight="1" x14ac:dyDescent="0.2">
      <c r="A10" s="246"/>
      <c r="B10" s="247"/>
      <c r="C10" s="247"/>
      <c r="D10" s="247"/>
      <c r="E10" s="247"/>
      <c r="F10" s="247"/>
      <c r="G10" s="252" t="s">
        <v>238</v>
      </c>
      <c r="H10" s="252"/>
      <c r="I10" s="252"/>
      <c r="J10" s="250">
        <f>J6/12</f>
        <v>2602.6666666666665</v>
      </c>
    </row>
    <row r="11" spans="1:11" x14ac:dyDescent="0.2">
      <c r="A11" s="238"/>
      <c r="B11" s="238"/>
      <c r="C11" s="238"/>
      <c r="D11" s="238"/>
      <c r="E11" s="238"/>
      <c r="F11" s="238"/>
      <c r="G11" s="235"/>
      <c r="H11" s="239"/>
      <c r="I11" s="235"/>
      <c r="J11" s="238"/>
    </row>
    <row r="13" spans="1:11" ht="20.25" x14ac:dyDescent="0.3">
      <c r="A13" s="23"/>
      <c r="B13" s="23"/>
      <c r="C13" s="23"/>
      <c r="D13" s="23"/>
      <c r="E13" s="23"/>
      <c r="F13" s="23"/>
      <c r="G13" s="76"/>
      <c r="H13" s="77"/>
      <c r="I13" s="76"/>
      <c r="J13" s="76"/>
    </row>
    <row r="14" spans="1:11" ht="20.25" x14ac:dyDescent="0.3">
      <c r="B14" s="25" t="s">
        <v>176</v>
      </c>
      <c r="C14" s="25"/>
      <c r="D14" s="25"/>
      <c r="E14" s="25"/>
      <c r="F14" s="25"/>
      <c r="G14" s="27"/>
      <c r="H14" s="26"/>
      <c r="I14" s="27"/>
      <c r="J14" s="27"/>
      <c r="K14" s="27"/>
    </row>
    <row r="16" spans="1:11" x14ac:dyDescent="0.2">
      <c r="B16" s="14" t="s">
        <v>177</v>
      </c>
    </row>
    <row r="17" spans="2:8" x14ac:dyDescent="0.2">
      <c r="B17" s="14" t="s">
        <v>226</v>
      </c>
    </row>
    <row r="18" spans="2:8" x14ac:dyDescent="0.2">
      <c r="B18" s="14"/>
    </row>
    <row r="19" spans="2:8" x14ac:dyDescent="0.2">
      <c r="B19" s="14" t="s">
        <v>178</v>
      </c>
    </row>
    <row r="20" spans="2:8" x14ac:dyDescent="0.2">
      <c r="B20" s="14" t="s">
        <v>179</v>
      </c>
    </row>
    <row r="21" spans="2:8" x14ac:dyDescent="0.2">
      <c r="B21" s="14" t="s">
        <v>180</v>
      </c>
    </row>
    <row r="22" spans="2:8" x14ac:dyDescent="0.2">
      <c r="B22" s="14" t="s">
        <v>181</v>
      </c>
    </row>
    <row r="23" spans="2:8" x14ac:dyDescent="0.2">
      <c r="B23" s="14" t="s">
        <v>182</v>
      </c>
    </row>
    <row r="24" spans="2:8" x14ac:dyDescent="0.2">
      <c r="B24" s="14" t="s">
        <v>183</v>
      </c>
    </row>
    <row r="25" spans="2:8" x14ac:dyDescent="0.2">
      <c r="B25" s="14" t="s">
        <v>184</v>
      </c>
    </row>
    <row r="26" spans="2:8" x14ac:dyDescent="0.2">
      <c r="B26" s="14" t="s">
        <v>185</v>
      </c>
    </row>
    <row r="27" spans="2:8" x14ac:dyDescent="0.2">
      <c r="B27" s="14" t="s">
        <v>343</v>
      </c>
    </row>
    <row r="28" spans="2:8" x14ac:dyDescent="0.2">
      <c r="B28" s="14" t="s">
        <v>344</v>
      </c>
    </row>
    <row r="29" spans="2:8" ht="15" x14ac:dyDescent="0.25">
      <c r="B29" s="28" t="s">
        <v>339</v>
      </c>
      <c r="C29" s="27"/>
      <c r="D29" s="27"/>
      <c r="E29" s="27"/>
      <c r="F29" s="27"/>
      <c r="H29" s="27"/>
    </row>
    <row r="30" spans="2:8" x14ac:dyDescent="0.2">
      <c r="B30" s="21" t="s">
        <v>159</v>
      </c>
      <c r="H30" s="15"/>
    </row>
    <row r="31" spans="2:8" x14ac:dyDescent="0.2">
      <c r="B31" s="14" t="s">
        <v>160</v>
      </c>
    </row>
    <row r="32" spans="2:8" x14ac:dyDescent="0.2">
      <c r="B32" s="45" t="s">
        <v>342</v>
      </c>
    </row>
    <row r="33" spans="2:6" x14ac:dyDescent="0.2">
      <c r="B33" s="45" t="s">
        <v>348</v>
      </c>
    </row>
    <row r="34" spans="2:6" x14ac:dyDescent="0.2">
      <c r="B34" s="14" t="s">
        <v>345</v>
      </c>
    </row>
    <row r="35" spans="2:6" x14ac:dyDescent="0.2">
      <c r="B35" s="14" t="s">
        <v>229</v>
      </c>
    </row>
    <row r="36" spans="2:6" x14ac:dyDescent="0.2">
      <c r="B36" s="14" t="s">
        <v>228</v>
      </c>
    </row>
    <row r="37" spans="2:6" x14ac:dyDescent="0.2">
      <c r="B37" s="14" t="s">
        <v>230</v>
      </c>
    </row>
    <row r="38" spans="2:6" x14ac:dyDescent="0.2">
      <c r="B38" s="14" t="s">
        <v>161</v>
      </c>
    </row>
    <row r="39" spans="2:6" x14ac:dyDescent="0.2">
      <c r="B39" s="14" t="s">
        <v>162</v>
      </c>
    </row>
    <row r="40" spans="2:6" ht="18.75" x14ac:dyDescent="0.3">
      <c r="B40" s="29" t="s">
        <v>163</v>
      </c>
      <c r="C40" s="29"/>
    </row>
    <row r="41" spans="2:6" x14ac:dyDescent="0.2">
      <c r="B41" t="s">
        <v>164</v>
      </c>
    </row>
    <row r="42" spans="2:6" x14ac:dyDescent="0.2">
      <c r="B42" t="s">
        <v>165</v>
      </c>
    </row>
    <row r="43" spans="2:6" x14ac:dyDescent="0.2">
      <c r="B43" s="14" t="s">
        <v>166</v>
      </c>
    </row>
    <row r="44" spans="2:6" x14ac:dyDescent="0.2">
      <c r="B44" t="s">
        <v>167</v>
      </c>
    </row>
    <row r="45" spans="2:6" x14ac:dyDescent="0.2">
      <c r="B45" s="14" t="s">
        <v>168</v>
      </c>
    </row>
    <row r="46" spans="2:6" ht="15.75" x14ac:dyDescent="0.25">
      <c r="B46" s="30"/>
      <c r="C46" s="30"/>
      <c r="D46" s="30"/>
      <c r="E46" s="30"/>
      <c r="F46" s="30"/>
    </row>
    <row r="47" spans="2:6" x14ac:dyDescent="0.2">
      <c r="B47" t="s">
        <v>169</v>
      </c>
    </row>
    <row r="48" spans="2:6" x14ac:dyDescent="0.2">
      <c r="B48" t="s">
        <v>170</v>
      </c>
    </row>
    <row r="49" spans="2:2" x14ac:dyDescent="0.2">
      <c r="B49" t="s">
        <v>171</v>
      </c>
    </row>
    <row r="50" spans="2:2" x14ac:dyDescent="0.2">
      <c r="B50" t="s">
        <v>172</v>
      </c>
    </row>
    <row r="51" spans="2:2" x14ac:dyDescent="0.2">
      <c r="B51" t="s">
        <v>173</v>
      </c>
    </row>
    <row r="52" spans="2:2" x14ac:dyDescent="0.2">
      <c r="B52" t="s">
        <v>174</v>
      </c>
    </row>
    <row r="53" spans="2:2" x14ac:dyDescent="0.2">
      <c r="B53" t="s">
        <v>175</v>
      </c>
    </row>
  </sheetData>
  <mergeCells count="11">
    <mergeCell ref="A4:A5"/>
    <mergeCell ref="B4:B5"/>
    <mergeCell ref="C4:C5"/>
    <mergeCell ref="D4:D5"/>
    <mergeCell ref="E4:F4"/>
    <mergeCell ref="J6:J9"/>
    <mergeCell ref="G10:I10"/>
    <mergeCell ref="J4:J5"/>
    <mergeCell ref="G4:G5"/>
    <mergeCell ref="I4:I5"/>
    <mergeCell ref="H4:H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O72"/>
  <sheetViews>
    <sheetView zoomScaleNormal="100" workbookViewId="0">
      <pane xSplit="5" ySplit="1" topLeftCell="G16" activePane="bottomRight" state="frozen"/>
      <selection pane="topRight" activeCell="E1" sqref="E1"/>
      <selection pane="bottomLeft" activeCell="A5" sqref="A5"/>
      <selection pane="bottomRight" activeCell="N72" sqref="N72"/>
    </sheetView>
  </sheetViews>
  <sheetFormatPr defaultRowHeight="12.75" x14ac:dyDescent="0.2"/>
  <cols>
    <col min="1" max="1" width="9.140625" style="66"/>
    <col min="2" max="2" width="5.5703125" customWidth="1"/>
    <col min="3" max="3" width="12.7109375" customWidth="1"/>
    <col min="4" max="4" width="41.28515625" bestFit="1" customWidth="1"/>
    <col min="5" max="5" width="10.7109375" customWidth="1"/>
    <col min="6" max="6" width="62" style="5" customWidth="1"/>
    <col min="7" max="7" width="9.42578125" customWidth="1"/>
    <col min="9" max="9" width="11.5703125" style="12" bestFit="1" customWidth="1"/>
    <col min="12" max="12" width="21" bestFit="1" customWidth="1"/>
    <col min="13" max="13" width="9.140625" style="66"/>
    <col min="14" max="14" width="9.140625" style="240"/>
    <col min="15" max="15" width="13.5703125" style="66" customWidth="1"/>
    <col min="16" max="16384" width="9.140625" style="66"/>
  </cols>
  <sheetData>
    <row r="1" spans="1:14" ht="38.25" x14ac:dyDescent="0.2">
      <c r="B1" s="146" t="s">
        <v>4</v>
      </c>
      <c r="C1" s="127" t="s">
        <v>2</v>
      </c>
      <c r="D1" s="127" t="s">
        <v>3</v>
      </c>
      <c r="E1" s="53" t="s">
        <v>6</v>
      </c>
      <c r="F1" s="143" t="s">
        <v>28</v>
      </c>
      <c r="G1" s="53" t="s">
        <v>5</v>
      </c>
      <c r="H1" s="53" t="s">
        <v>0</v>
      </c>
      <c r="I1" s="144" t="s">
        <v>267</v>
      </c>
      <c r="J1" s="104" t="s">
        <v>120</v>
      </c>
      <c r="K1" s="53" t="s">
        <v>266</v>
      </c>
      <c r="L1" s="145" t="s">
        <v>231</v>
      </c>
      <c r="M1" s="107"/>
    </row>
    <row r="2" spans="1:14" ht="102.75" hidden="1" thickBot="1" x14ac:dyDescent="0.25">
      <c r="A2" s="255" t="s">
        <v>307</v>
      </c>
      <c r="B2" s="147" t="s">
        <v>239</v>
      </c>
      <c r="C2" s="6" t="s">
        <v>11</v>
      </c>
      <c r="D2" s="148" t="s">
        <v>245</v>
      </c>
      <c r="E2" s="148" t="s">
        <v>12</v>
      </c>
      <c r="F2" s="149" t="s">
        <v>240</v>
      </c>
      <c r="G2" s="150">
        <v>6</v>
      </c>
      <c r="H2" s="8">
        <v>30</v>
      </c>
      <c r="I2" s="151">
        <f t="shared" ref="I2:I15" si="0">H2/60</f>
        <v>0.5</v>
      </c>
      <c r="J2" s="152">
        <v>2</v>
      </c>
      <c r="K2" s="8">
        <v>12</v>
      </c>
      <c r="L2" s="88">
        <f>G2*I2*J2*K2</f>
        <v>72</v>
      </c>
      <c r="N2" s="66"/>
    </row>
    <row r="3" spans="1:14" ht="146.25" hidden="1" customHeight="1" thickBot="1" x14ac:dyDescent="0.25">
      <c r="A3" s="255"/>
      <c r="B3" s="147" t="s">
        <v>242</v>
      </c>
      <c r="C3" s="114" t="s">
        <v>11</v>
      </c>
      <c r="D3" s="114" t="s">
        <v>39</v>
      </c>
      <c r="E3" s="116" t="s">
        <v>12</v>
      </c>
      <c r="F3" s="20" t="s">
        <v>241</v>
      </c>
      <c r="G3" s="118">
        <v>6</v>
      </c>
      <c r="H3" s="110">
        <v>30</v>
      </c>
      <c r="I3" s="112">
        <f t="shared" si="0"/>
        <v>0.5</v>
      </c>
      <c r="J3" s="134">
        <v>2</v>
      </c>
      <c r="K3" s="101">
        <v>12</v>
      </c>
      <c r="L3" s="88">
        <f t="shared" ref="L3:L15" si="1">G3*I3*J3*K3</f>
        <v>72</v>
      </c>
      <c r="N3" s="164"/>
    </row>
    <row r="4" spans="1:14" ht="84" hidden="1" customHeight="1" thickBot="1" x14ac:dyDescent="0.25">
      <c r="A4" s="255"/>
      <c r="B4" s="147" t="s">
        <v>243</v>
      </c>
      <c r="C4" s="53" t="s">
        <v>11</v>
      </c>
      <c r="D4" s="53" t="s">
        <v>40</v>
      </c>
      <c r="E4" s="115" t="s">
        <v>12</v>
      </c>
      <c r="F4" s="17" t="s">
        <v>246</v>
      </c>
      <c r="G4" s="117">
        <v>6</v>
      </c>
      <c r="H4" s="109">
        <v>30</v>
      </c>
      <c r="I4" s="111">
        <f t="shared" si="0"/>
        <v>0.5</v>
      </c>
      <c r="J4" s="113">
        <v>2</v>
      </c>
      <c r="K4" s="8">
        <v>12</v>
      </c>
      <c r="L4" s="88">
        <f t="shared" si="1"/>
        <v>72</v>
      </c>
      <c r="N4" s="66"/>
    </row>
    <row r="5" spans="1:14" ht="115.5" hidden="1" thickBot="1" x14ac:dyDescent="0.25">
      <c r="A5" s="255"/>
      <c r="B5" s="147" t="s">
        <v>244</v>
      </c>
      <c r="C5" s="53" t="s">
        <v>11</v>
      </c>
      <c r="D5" s="53" t="s">
        <v>41</v>
      </c>
      <c r="E5" s="115" t="s">
        <v>12</v>
      </c>
      <c r="F5" s="18" t="s">
        <v>247</v>
      </c>
      <c r="G5" s="117">
        <v>6</v>
      </c>
      <c r="H5" s="109">
        <v>30</v>
      </c>
      <c r="I5" s="111">
        <f t="shared" si="0"/>
        <v>0.5</v>
      </c>
      <c r="J5" s="113">
        <v>2</v>
      </c>
      <c r="K5" s="101">
        <v>12</v>
      </c>
      <c r="L5" s="88">
        <f t="shared" si="1"/>
        <v>72</v>
      </c>
      <c r="N5" s="66"/>
    </row>
    <row r="6" spans="1:14" ht="128.25" hidden="1" thickBot="1" x14ac:dyDescent="0.25">
      <c r="A6" s="255"/>
      <c r="B6" s="147" t="s">
        <v>249</v>
      </c>
      <c r="C6" s="120" t="s">
        <v>11</v>
      </c>
      <c r="D6" s="120" t="s">
        <v>42</v>
      </c>
      <c r="E6" s="122" t="s">
        <v>8</v>
      </c>
      <c r="F6" s="18" t="s">
        <v>248</v>
      </c>
      <c r="G6" s="130">
        <v>6</v>
      </c>
      <c r="H6" s="120">
        <v>60</v>
      </c>
      <c r="I6" s="132">
        <f t="shared" si="0"/>
        <v>1</v>
      </c>
      <c r="J6" s="124">
        <v>2</v>
      </c>
      <c r="K6" s="8">
        <v>12</v>
      </c>
      <c r="L6" s="88">
        <f t="shared" si="1"/>
        <v>144</v>
      </c>
      <c r="N6" s="66"/>
    </row>
    <row r="7" spans="1:14" ht="138.75" hidden="1" customHeight="1" thickBot="1" x14ac:dyDescent="0.25">
      <c r="A7" s="255"/>
      <c r="B7" s="147" t="s">
        <v>252</v>
      </c>
      <c r="C7" s="53" t="s">
        <v>13</v>
      </c>
      <c r="D7" s="53" t="s">
        <v>43</v>
      </c>
      <c r="E7" s="115" t="s">
        <v>12</v>
      </c>
      <c r="F7" s="17" t="s">
        <v>250</v>
      </c>
      <c r="G7" s="117">
        <v>6</v>
      </c>
      <c r="H7" s="109">
        <v>30</v>
      </c>
      <c r="I7" s="111">
        <f t="shared" si="0"/>
        <v>0.5</v>
      </c>
      <c r="J7" s="113">
        <v>2</v>
      </c>
      <c r="K7" s="101">
        <v>12</v>
      </c>
      <c r="L7" s="88">
        <f t="shared" si="1"/>
        <v>72</v>
      </c>
      <c r="N7" s="66"/>
    </row>
    <row r="8" spans="1:14" ht="75.75" hidden="1" customHeight="1" thickBot="1" x14ac:dyDescent="0.25">
      <c r="A8" s="255"/>
      <c r="B8" s="147" t="s">
        <v>253</v>
      </c>
      <c r="C8" s="53" t="s">
        <v>13</v>
      </c>
      <c r="D8" s="53" t="s">
        <v>44</v>
      </c>
      <c r="E8" s="115" t="s">
        <v>8</v>
      </c>
      <c r="F8" s="18" t="s">
        <v>251</v>
      </c>
      <c r="G8" s="117">
        <v>6</v>
      </c>
      <c r="H8" s="109">
        <v>30</v>
      </c>
      <c r="I8" s="111">
        <f t="shared" si="0"/>
        <v>0.5</v>
      </c>
      <c r="J8" s="113">
        <v>2</v>
      </c>
      <c r="K8" s="8">
        <v>12</v>
      </c>
      <c r="L8" s="88">
        <f t="shared" si="1"/>
        <v>72</v>
      </c>
      <c r="N8" s="66"/>
    </row>
    <row r="9" spans="1:14" ht="133.5" hidden="1" customHeight="1" thickBot="1" x14ac:dyDescent="0.25">
      <c r="A9" s="255"/>
      <c r="B9" s="147" t="s">
        <v>256</v>
      </c>
      <c r="C9" s="53" t="s">
        <v>13</v>
      </c>
      <c r="D9" s="53" t="s">
        <v>45</v>
      </c>
      <c r="E9" s="115" t="s">
        <v>8</v>
      </c>
      <c r="F9" s="18" t="s">
        <v>254</v>
      </c>
      <c r="G9" s="117">
        <v>6</v>
      </c>
      <c r="H9" s="109">
        <v>30</v>
      </c>
      <c r="I9" s="111">
        <f t="shared" si="0"/>
        <v>0.5</v>
      </c>
      <c r="J9" s="113">
        <v>2</v>
      </c>
      <c r="K9" s="101">
        <v>12</v>
      </c>
      <c r="L9" s="88">
        <f t="shared" si="1"/>
        <v>72</v>
      </c>
      <c r="N9" s="66"/>
    </row>
    <row r="10" spans="1:14" ht="95.25" hidden="1" customHeight="1" thickBot="1" x14ac:dyDescent="0.25">
      <c r="A10" s="255"/>
      <c r="B10" s="147" t="s">
        <v>257</v>
      </c>
      <c r="C10" s="53" t="s">
        <v>13</v>
      </c>
      <c r="D10" s="53" t="s">
        <v>14</v>
      </c>
      <c r="E10" s="115" t="s">
        <v>8</v>
      </c>
      <c r="F10" s="17" t="s">
        <v>255</v>
      </c>
      <c r="G10" s="117">
        <v>6</v>
      </c>
      <c r="H10" s="127">
        <v>30</v>
      </c>
      <c r="I10" s="126">
        <f t="shared" si="0"/>
        <v>0.5</v>
      </c>
      <c r="J10" s="124">
        <v>2</v>
      </c>
      <c r="K10" s="8">
        <v>12</v>
      </c>
      <c r="L10" s="88">
        <f t="shared" si="1"/>
        <v>72</v>
      </c>
      <c r="N10" s="66"/>
    </row>
    <row r="11" spans="1:14" ht="158.25" hidden="1" customHeight="1" thickBot="1" x14ac:dyDescent="0.25">
      <c r="A11" s="255"/>
      <c r="B11" s="147" t="s">
        <v>259</v>
      </c>
      <c r="C11" s="117" t="s">
        <v>15</v>
      </c>
      <c r="D11" s="53" t="s">
        <v>46</v>
      </c>
      <c r="E11" s="115" t="s">
        <v>12</v>
      </c>
      <c r="F11" s="17" t="s">
        <v>258</v>
      </c>
      <c r="G11" s="117">
        <v>6</v>
      </c>
      <c r="H11" s="127">
        <v>30</v>
      </c>
      <c r="I11" s="126">
        <f t="shared" si="0"/>
        <v>0.5</v>
      </c>
      <c r="J11" s="124">
        <v>2</v>
      </c>
      <c r="K11" s="101">
        <v>12</v>
      </c>
      <c r="L11" s="88">
        <f t="shared" si="1"/>
        <v>72</v>
      </c>
      <c r="N11" s="66"/>
    </row>
    <row r="12" spans="1:14" ht="87.75" hidden="1" customHeight="1" thickBot="1" x14ac:dyDescent="0.25">
      <c r="A12" s="255"/>
      <c r="B12" s="147" t="s">
        <v>262</v>
      </c>
      <c r="C12" s="53" t="s">
        <v>15</v>
      </c>
      <c r="D12" s="53" t="s">
        <v>47</v>
      </c>
      <c r="E12" s="115" t="s">
        <v>16</v>
      </c>
      <c r="F12" s="18" t="s">
        <v>260</v>
      </c>
      <c r="G12" s="117">
        <v>6</v>
      </c>
      <c r="H12" s="127">
        <v>30</v>
      </c>
      <c r="I12" s="126">
        <f t="shared" si="0"/>
        <v>0.5</v>
      </c>
      <c r="J12" s="124">
        <v>2</v>
      </c>
      <c r="K12" s="8">
        <v>12</v>
      </c>
      <c r="L12" s="88">
        <f t="shared" si="1"/>
        <v>72</v>
      </c>
      <c r="N12" s="66"/>
    </row>
    <row r="13" spans="1:14" ht="102.75" hidden="1" thickBot="1" x14ac:dyDescent="0.25">
      <c r="A13" s="255"/>
      <c r="B13" s="147" t="s">
        <v>263</v>
      </c>
      <c r="C13" s="53" t="s">
        <v>15</v>
      </c>
      <c r="D13" s="53" t="s">
        <v>56</v>
      </c>
      <c r="E13" s="104" t="s">
        <v>17</v>
      </c>
      <c r="F13" s="19" t="s">
        <v>261</v>
      </c>
      <c r="G13" s="117">
        <v>6</v>
      </c>
      <c r="H13" s="127">
        <v>60</v>
      </c>
      <c r="I13" s="126">
        <f t="shared" si="0"/>
        <v>1</v>
      </c>
      <c r="J13" s="124">
        <v>2</v>
      </c>
      <c r="K13" s="101">
        <v>12</v>
      </c>
      <c r="L13" s="88">
        <f t="shared" si="1"/>
        <v>144</v>
      </c>
      <c r="N13" s="66"/>
    </row>
    <row r="14" spans="1:14" ht="122.25" hidden="1" customHeight="1" thickBot="1" x14ac:dyDescent="0.25">
      <c r="A14" s="255"/>
      <c r="B14" s="147" t="s">
        <v>269</v>
      </c>
      <c r="C14" s="117" t="s">
        <v>18</v>
      </c>
      <c r="D14" s="53" t="s">
        <v>55</v>
      </c>
      <c r="E14" s="115" t="s">
        <v>12</v>
      </c>
      <c r="F14" s="19" t="s">
        <v>264</v>
      </c>
      <c r="G14" s="117">
        <v>6</v>
      </c>
      <c r="H14" s="127">
        <v>30</v>
      </c>
      <c r="I14" s="126">
        <f t="shared" si="0"/>
        <v>0.5</v>
      </c>
      <c r="J14" s="124">
        <v>2</v>
      </c>
      <c r="K14" s="8">
        <v>12</v>
      </c>
      <c r="L14" s="88">
        <f t="shared" si="1"/>
        <v>72</v>
      </c>
      <c r="N14" s="66"/>
    </row>
    <row r="15" spans="1:14" ht="77.25" hidden="1" customHeight="1" thickBot="1" x14ac:dyDescent="0.25">
      <c r="A15" s="255"/>
      <c r="B15" s="147" t="s">
        <v>270</v>
      </c>
      <c r="C15" s="32" t="s">
        <v>18</v>
      </c>
      <c r="D15" s="6" t="s">
        <v>54</v>
      </c>
      <c r="E15" s="4" t="s">
        <v>19</v>
      </c>
      <c r="F15" s="153" t="s">
        <v>265</v>
      </c>
      <c r="G15" s="32">
        <v>6</v>
      </c>
      <c r="H15" s="3">
        <v>30</v>
      </c>
      <c r="I15" s="154">
        <f t="shared" si="0"/>
        <v>0.5</v>
      </c>
      <c r="J15" s="46">
        <v>2</v>
      </c>
      <c r="K15" s="155">
        <v>12</v>
      </c>
      <c r="L15" s="88">
        <f t="shared" si="1"/>
        <v>72</v>
      </c>
      <c r="N15" s="66"/>
    </row>
    <row r="16" spans="1:14" ht="16.5" thickBot="1" x14ac:dyDescent="0.3">
      <c r="B16" s="67"/>
      <c r="C16" s="68"/>
      <c r="D16" s="68"/>
      <c r="E16" s="69"/>
      <c r="F16" s="70"/>
      <c r="G16" s="71"/>
      <c r="H16" s="68"/>
      <c r="I16" s="184">
        <f>SUM(I2:I15)</f>
        <v>8</v>
      </c>
      <c r="J16" s="185"/>
      <c r="K16" s="186"/>
      <c r="L16" s="187">
        <f>SUM(L2:L15)</f>
        <v>1152</v>
      </c>
    </row>
    <row r="17" spans="1:14" ht="100.5" hidden="1" customHeight="1" thickBot="1" x14ac:dyDescent="0.25">
      <c r="A17" s="255" t="s">
        <v>308</v>
      </c>
      <c r="B17" s="119" t="s">
        <v>239</v>
      </c>
      <c r="C17" s="53" t="s">
        <v>18</v>
      </c>
      <c r="D17" s="53" t="s">
        <v>53</v>
      </c>
      <c r="E17" s="104" t="s">
        <v>20</v>
      </c>
      <c r="F17" s="19" t="s">
        <v>268</v>
      </c>
      <c r="G17" s="117">
        <v>4</v>
      </c>
      <c r="H17" s="127">
        <v>25</v>
      </c>
      <c r="I17" s="126">
        <f t="shared" ref="I17:I29" si="2">H17/60</f>
        <v>0.41666666666666669</v>
      </c>
      <c r="J17" s="124">
        <v>2</v>
      </c>
      <c r="K17" s="125">
        <v>12</v>
      </c>
      <c r="L17" s="95">
        <f t="shared" ref="L17:L29" si="3">G17*I17*J17*K17</f>
        <v>40</v>
      </c>
      <c r="N17" s="66"/>
    </row>
    <row r="18" spans="1:14" ht="72" hidden="1" customHeight="1" thickBot="1" x14ac:dyDescent="0.25">
      <c r="A18" s="255"/>
      <c r="B18" s="119" t="s">
        <v>242</v>
      </c>
      <c r="C18" s="53" t="s">
        <v>21</v>
      </c>
      <c r="D18" s="53" t="s">
        <v>22</v>
      </c>
      <c r="E18" s="115" t="s">
        <v>12</v>
      </c>
      <c r="F18" s="19" t="s">
        <v>271</v>
      </c>
      <c r="G18" s="117">
        <v>4</v>
      </c>
      <c r="H18" s="127">
        <v>25</v>
      </c>
      <c r="I18" s="126">
        <f t="shared" si="2"/>
        <v>0.41666666666666669</v>
      </c>
      <c r="J18" s="124">
        <v>2</v>
      </c>
      <c r="K18" s="125">
        <v>12</v>
      </c>
      <c r="L18" s="95">
        <f t="shared" si="3"/>
        <v>40</v>
      </c>
      <c r="N18" s="66"/>
    </row>
    <row r="19" spans="1:14" ht="120.75" hidden="1" customHeight="1" thickBot="1" x14ac:dyDescent="0.25">
      <c r="A19" s="255"/>
      <c r="B19" s="119" t="s">
        <v>243</v>
      </c>
      <c r="C19" s="53" t="s">
        <v>21</v>
      </c>
      <c r="D19" s="53" t="s">
        <v>48</v>
      </c>
      <c r="E19" s="115" t="s">
        <v>23</v>
      </c>
      <c r="F19" s="19" t="s">
        <v>272</v>
      </c>
      <c r="G19" s="117">
        <v>4</v>
      </c>
      <c r="H19" s="127">
        <v>25</v>
      </c>
      <c r="I19" s="126">
        <f t="shared" si="2"/>
        <v>0.41666666666666669</v>
      </c>
      <c r="J19" s="124">
        <v>2</v>
      </c>
      <c r="K19" s="125">
        <v>12</v>
      </c>
      <c r="L19" s="95">
        <f t="shared" si="3"/>
        <v>40</v>
      </c>
      <c r="N19" s="66"/>
    </row>
    <row r="20" spans="1:14" ht="72" hidden="1" customHeight="1" thickBot="1" x14ac:dyDescent="0.25">
      <c r="A20" s="255"/>
      <c r="B20" s="119" t="s">
        <v>244</v>
      </c>
      <c r="C20" s="53" t="s">
        <v>21</v>
      </c>
      <c r="D20" s="53" t="s">
        <v>49</v>
      </c>
      <c r="E20" s="115" t="s">
        <v>12</v>
      </c>
      <c r="F20" s="19" t="s">
        <v>273</v>
      </c>
      <c r="G20" s="117">
        <v>4</v>
      </c>
      <c r="H20" s="127">
        <v>25</v>
      </c>
      <c r="I20" s="126">
        <f t="shared" si="2"/>
        <v>0.41666666666666669</v>
      </c>
      <c r="J20" s="124">
        <v>2</v>
      </c>
      <c r="K20" s="125">
        <v>12</v>
      </c>
      <c r="L20" s="95">
        <f t="shared" si="3"/>
        <v>40</v>
      </c>
      <c r="N20" s="66"/>
    </row>
    <row r="21" spans="1:14" ht="81.75" hidden="1" customHeight="1" thickBot="1" x14ac:dyDescent="0.25">
      <c r="A21" s="255"/>
      <c r="B21" s="119" t="s">
        <v>249</v>
      </c>
      <c r="C21" s="53" t="s">
        <v>21</v>
      </c>
      <c r="D21" s="53" t="s">
        <v>50</v>
      </c>
      <c r="E21" s="115" t="s">
        <v>24</v>
      </c>
      <c r="F21" s="18" t="s">
        <v>274</v>
      </c>
      <c r="G21" s="117">
        <v>4</v>
      </c>
      <c r="H21" s="127">
        <v>45</v>
      </c>
      <c r="I21" s="126">
        <f t="shared" si="2"/>
        <v>0.75</v>
      </c>
      <c r="J21" s="124">
        <v>2</v>
      </c>
      <c r="K21" s="125">
        <v>12</v>
      </c>
      <c r="L21" s="95">
        <f t="shared" si="3"/>
        <v>72</v>
      </c>
      <c r="N21" s="66"/>
    </row>
    <row r="22" spans="1:14" ht="108" hidden="1" customHeight="1" thickBot="1" x14ac:dyDescent="0.25">
      <c r="A22" s="255"/>
      <c r="B22" s="119" t="s">
        <v>252</v>
      </c>
      <c r="C22" s="117" t="s">
        <v>21</v>
      </c>
      <c r="D22" s="53" t="s">
        <v>51</v>
      </c>
      <c r="E22" s="115" t="s">
        <v>25</v>
      </c>
      <c r="F22" s="19" t="s">
        <v>275</v>
      </c>
      <c r="G22" s="117">
        <v>4</v>
      </c>
      <c r="H22" s="127">
        <v>45</v>
      </c>
      <c r="I22" s="126">
        <f t="shared" si="2"/>
        <v>0.75</v>
      </c>
      <c r="J22" s="124">
        <v>2</v>
      </c>
      <c r="K22" s="125">
        <v>12</v>
      </c>
      <c r="L22" s="95">
        <f t="shared" si="3"/>
        <v>72</v>
      </c>
      <c r="N22" s="66"/>
    </row>
    <row r="23" spans="1:14" ht="133.5" hidden="1" customHeight="1" thickBot="1" x14ac:dyDescent="0.25">
      <c r="A23" s="255"/>
      <c r="B23" s="119" t="s">
        <v>253</v>
      </c>
      <c r="C23" s="53" t="s">
        <v>21</v>
      </c>
      <c r="D23" s="53" t="s">
        <v>52</v>
      </c>
      <c r="E23" s="115" t="s">
        <v>26</v>
      </c>
      <c r="F23" s="19" t="s">
        <v>276</v>
      </c>
      <c r="G23" s="117">
        <v>4</v>
      </c>
      <c r="H23" s="127">
        <v>55</v>
      </c>
      <c r="I23" s="126">
        <f t="shared" si="2"/>
        <v>0.91666666666666663</v>
      </c>
      <c r="J23" s="124">
        <v>2</v>
      </c>
      <c r="K23" s="125">
        <v>12</v>
      </c>
      <c r="L23" s="95">
        <f t="shared" si="3"/>
        <v>88</v>
      </c>
      <c r="N23" s="66"/>
    </row>
    <row r="24" spans="1:14" ht="81.75" hidden="1" customHeight="1" thickBot="1" x14ac:dyDescent="0.25">
      <c r="A24" s="255"/>
      <c r="B24" s="119" t="s">
        <v>256</v>
      </c>
      <c r="C24" s="53" t="s">
        <v>11</v>
      </c>
      <c r="D24" s="53" t="s">
        <v>38</v>
      </c>
      <c r="E24" s="115" t="s">
        <v>8</v>
      </c>
      <c r="F24" s="18" t="s">
        <v>277</v>
      </c>
      <c r="G24" s="117">
        <v>4</v>
      </c>
      <c r="H24" s="109">
        <v>25</v>
      </c>
      <c r="I24" s="111">
        <f t="shared" si="2"/>
        <v>0.41666666666666669</v>
      </c>
      <c r="J24" s="113">
        <v>2</v>
      </c>
      <c r="K24" s="125">
        <v>12</v>
      </c>
      <c r="L24" s="95">
        <f t="shared" si="3"/>
        <v>40</v>
      </c>
      <c r="N24" s="66"/>
    </row>
    <row r="25" spans="1:14" ht="108" hidden="1" customHeight="1" thickBot="1" x14ac:dyDescent="0.25">
      <c r="A25" s="255"/>
      <c r="B25" s="119" t="s">
        <v>257</v>
      </c>
      <c r="C25" s="53" t="s">
        <v>29</v>
      </c>
      <c r="D25" s="53" t="s">
        <v>37</v>
      </c>
      <c r="E25" s="115" t="s">
        <v>12</v>
      </c>
      <c r="F25" s="18" t="s">
        <v>278</v>
      </c>
      <c r="G25" s="117">
        <v>4</v>
      </c>
      <c r="H25" s="109">
        <v>25</v>
      </c>
      <c r="I25" s="111">
        <f t="shared" si="2"/>
        <v>0.41666666666666669</v>
      </c>
      <c r="J25" s="113">
        <v>2</v>
      </c>
      <c r="K25" s="125">
        <v>12</v>
      </c>
      <c r="L25" s="95">
        <f t="shared" si="3"/>
        <v>40</v>
      </c>
      <c r="N25" s="66"/>
    </row>
    <row r="26" spans="1:14" ht="88.5" hidden="1" customHeight="1" thickBot="1" x14ac:dyDescent="0.25">
      <c r="A26" s="255"/>
      <c r="B26" s="119" t="s">
        <v>259</v>
      </c>
      <c r="C26" s="53" t="s">
        <v>29</v>
      </c>
      <c r="D26" s="53" t="s">
        <v>27</v>
      </c>
      <c r="E26" s="115" t="s">
        <v>12</v>
      </c>
      <c r="F26" s="18" t="s">
        <v>279</v>
      </c>
      <c r="G26" s="117">
        <v>4</v>
      </c>
      <c r="H26" s="109">
        <v>25</v>
      </c>
      <c r="I26" s="111">
        <f t="shared" si="2"/>
        <v>0.41666666666666669</v>
      </c>
      <c r="J26" s="113">
        <v>2</v>
      </c>
      <c r="K26" s="125">
        <v>12</v>
      </c>
      <c r="L26" s="95">
        <f t="shared" si="3"/>
        <v>40</v>
      </c>
      <c r="N26" s="66"/>
    </row>
    <row r="27" spans="1:14" ht="115.5" hidden="1" customHeight="1" thickBot="1" x14ac:dyDescent="0.25">
      <c r="A27" s="255"/>
      <c r="B27" s="119" t="s">
        <v>262</v>
      </c>
      <c r="C27" s="53" t="s">
        <v>30</v>
      </c>
      <c r="D27" s="53" t="s">
        <v>31</v>
      </c>
      <c r="E27" s="115" t="s">
        <v>8</v>
      </c>
      <c r="F27" s="18" t="s">
        <v>280</v>
      </c>
      <c r="G27" s="117">
        <v>4</v>
      </c>
      <c r="H27" s="109">
        <v>30</v>
      </c>
      <c r="I27" s="111">
        <f t="shared" si="2"/>
        <v>0.5</v>
      </c>
      <c r="J27" s="113">
        <v>2</v>
      </c>
      <c r="K27" s="125">
        <v>12</v>
      </c>
      <c r="L27" s="95">
        <f t="shared" si="3"/>
        <v>48</v>
      </c>
      <c r="N27" s="66"/>
    </row>
    <row r="28" spans="1:14" ht="84.75" hidden="1" customHeight="1" thickBot="1" x14ac:dyDescent="0.25">
      <c r="A28" s="255"/>
      <c r="B28" s="119" t="s">
        <v>263</v>
      </c>
      <c r="C28" s="53" t="s">
        <v>36</v>
      </c>
      <c r="D28" s="53" t="s">
        <v>27</v>
      </c>
      <c r="E28" s="115" t="s">
        <v>8</v>
      </c>
      <c r="F28" s="18" t="s">
        <v>279</v>
      </c>
      <c r="G28" s="117">
        <v>4</v>
      </c>
      <c r="H28" s="109">
        <v>75</v>
      </c>
      <c r="I28" s="111">
        <f t="shared" si="2"/>
        <v>1.25</v>
      </c>
      <c r="J28" s="113">
        <v>2</v>
      </c>
      <c r="K28" s="125">
        <v>12</v>
      </c>
      <c r="L28" s="95">
        <f t="shared" si="3"/>
        <v>120</v>
      </c>
      <c r="N28" s="66"/>
    </row>
    <row r="29" spans="1:14" ht="71.25" hidden="1" customHeight="1" thickBot="1" x14ac:dyDescent="0.25">
      <c r="A29" s="255"/>
      <c r="B29" s="142" t="s">
        <v>269</v>
      </c>
      <c r="C29" s="6" t="s">
        <v>34</v>
      </c>
      <c r="D29" s="6" t="s">
        <v>35</v>
      </c>
      <c r="E29" s="4" t="s">
        <v>8</v>
      </c>
      <c r="F29" s="159" t="s">
        <v>281</v>
      </c>
      <c r="G29" s="32">
        <v>4</v>
      </c>
      <c r="H29" s="8">
        <v>55</v>
      </c>
      <c r="I29" s="151">
        <f t="shared" si="2"/>
        <v>0.91666666666666663</v>
      </c>
      <c r="J29" s="11">
        <v>2</v>
      </c>
      <c r="K29" s="155">
        <v>12</v>
      </c>
      <c r="L29" s="95">
        <f t="shared" si="3"/>
        <v>88</v>
      </c>
      <c r="N29" s="66"/>
    </row>
    <row r="30" spans="1:14" ht="15.75" customHeight="1" thickBot="1" x14ac:dyDescent="0.25">
      <c r="B30" s="161"/>
      <c r="C30" s="162"/>
      <c r="D30" s="162"/>
      <c r="E30" s="162"/>
      <c r="F30" s="162"/>
      <c r="G30" s="162"/>
      <c r="H30" s="162"/>
      <c r="I30" s="183">
        <f>SUM(I17:I29)</f>
        <v>8.0000000000000018</v>
      </c>
      <c r="J30" s="162"/>
      <c r="K30" s="162"/>
      <c r="L30" s="182">
        <f>SUM(L17:L29)</f>
        <v>768</v>
      </c>
    </row>
    <row r="31" spans="1:14" ht="81.75" hidden="1" customHeight="1" thickBot="1" x14ac:dyDescent="0.25">
      <c r="A31" s="255" t="s">
        <v>309</v>
      </c>
      <c r="B31" s="147" t="s">
        <v>239</v>
      </c>
      <c r="C31" s="6" t="s">
        <v>32</v>
      </c>
      <c r="D31" s="6" t="s">
        <v>33</v>
      </c>
      <c r="E31" s="4" t="s">
        <v>8</v>
      </c>
      <c r="F31" s="180" t="s">
        <v>279</v>
      </c>
      <c r="G31" s="32">
        <v>2</v>
      </c>
      <c r="H31" s="8">
        <v>120</v>
      </c>
      <c r="I31" s="151">
        <f>H31/60</f>
        <v>2</v>
      </c>
      <c r="J31" s="11">
        <v>2</v>
      </c>
      <c r="K31" s="160">
        <v>12</v>
      </c>
      <c r="L31" s="88">
        <f>G31*I31*K31*J31</f>
        <v>96</v>
      </c>
      <c r="N31" s="66"/>
    </row>
    <row r="32" spans="1:14" ht="88.5" hidden="1" customHeight="1" thickBot="1" x14ac:dyDescent="0.25">
      <c r="A32" s="255"/>
      <c r="B32" s="147" t="s">
        <v>242</v>
      </c>
      <c r="C32" s="72" t="s">
        <v>188</v>
      </c>
      <c r="D32" s="72" t="s">
        <v>189</v>
      </c>
      <c r="E32" s="73" t="s">
        <v>310</v>
      </c>
      <c r="F32" s="158" t="s">
        <v>194</v>
      </c>
      <c r="G32" s="156">
        <v>2</v>
      </c>
      <c r="H32" s="74">
        <v>180</v>
      </c>
      <c r="I32" s="74">
        <f>H32/60</f>
        <v>3</v>
      </c>
      <c r="J32" s="46">
        <v>2</v>
      </c>
      <c r="K32" s="75">
        <v>12</v>
      </c>
      <c r="L32" s="88">
        <f>G32*I32*K32*J32</f>
        <v>144</v>
      </c>
      <c r="N32" s="66"/>
    </row>
    <row r="33" spans="1:14" ht="84.75" hidden="1" customHeight="1" thickBot="1" x14ac:dyDescent="0.25">
      <c r="A33" s="255"/>
      <c r="B33" s="147" t="s">
        <v>243</v>
      </c>
      <c r="C33" s="121" t="s">
        <v>192</v>
      </c>
      <c r="D33" s="123" t="s">
        <v>193</v>
      </c>
      <c r="E33" s="165" t="s">
        <v>310</v>
      </c>
      <c r="F33" s="157" t="s">
        <v>195</v>
      </c>
      <c r="G33" s="131">
        <v>2</v>
      </c>
      <c r="H33" s="133">
        <v>180</v>
      </c>
      <c r="I33" s="133">
        <f>H33/60</f>
        <v>3</v>
      </c>
      <c r="J33" s="129">
        <v>2</v>
      </c>
      <c r="K33" s="166">
        <v>12</v>
      </c>
      <c r="L33" s="88">
        <f>G33*I33*K33*J33</f>
        <v>144</v>
      </c>
      <c r="N33" s="66"/>
    </row>
    <row r="34" spans="1:14" ht="16.5" thickBot="1" x14ac:dyDescent="0.3">
      <c r="A34" s="231"/>
      <c r="B34" s="261" t="s">
        <v>227</v>
      </c>
      <c r="C34" s="262"/>
      <c r="D34" s="128"/>
      <c r="E34" s="134"/>
      <c r="F34" s="168"/>
      <c r="G34" s="69"/>
      <c r="H34" s="169"/>
      <c r="I34" s="188">
        <f>SUM(I31:I33)</f>
        <v>8</v>
      </c>
      <c r="J34" s="189"/>
      <c r="K34" s="189"/>
      <c r="L34" s="190">
        <f>SUM(L31:L33)</f>
        <v>384</v>
      </c>
    </row>
    <row r="35" spans="1:14" ht="128.25" hidden="1" customHeight="1" thickBot="1" x14ac:dyDescent="0.25">
      <c r="A35" s="256" t="s">
        <v>350</v>
      </c>
      <c r="B35" s="108" t="s">
        <v>239</v>
      </c>
      <c r="C35" s="170" t="s">
        <v>124</v>
      </c>
      <c r="D35" s="127" t="s">
        <v>283</v>
      </c>
      <c r="E35" s="96" t="s">
        <v>125</v>
      </c>
      <c r="F35" s="181" t="s">
        <v>282</v>
      </c>
      <c r="G35" s="135">
        <v>4</v>
      </c>
      <c r="H35" s="62">
        <v>20</v>
      </c>
      <c r="I35" s="97">
        <f t="shared" ref="I35:I43" si="4">H35/60</f>
        <v>0.33333333333333331</v>
      </c>
      <c r="J35" s="136">
        <v>2</v>
      </c>
      <c r="K35" s="51">
        <v>12</v>
      </c>
      <c r="L35" s="204">
        <f t="shared" ref="L35:L63" si="5">G35*I35*K35*J35</f>
        <v>32</v>
      </c>
      <c r="N35" s="66"/>
    </row>
    <row r="36" spans="1:14" ht="80.25" hidden="1" customHeight="1" thickBot="1" x14ac:dyDescent="0.25">
      <c r="A36" s="256"/>
      <c r="B36" s="167" t="s">
        <v>242</v>
      </c>
      <c r="C36" s="163" t="s">
        <v>284</v>
      </c>
      <c r="D36" s="104" t="s">
        <v>285</v>
      </c>
      <c r="E36" s="100" t="s">
        <v>126</v>
      </c>
      <c r="F36" s="191" t="s">
        <v>286</v>
      </c>
      <c r="G36" s="205">
        <v>4</v>
      </c>
      <c r="H36" s="51">
        <v>20</v>
      </c>
      <c r="I36" s="98">
        <f t="shared" si="4"/>
        <v>0.33333333333333331</v>
      </c>
      <c r="J36" s="137">
        <v>2</v>
      </c>
      <c r="K36" s="51">
        <v>12</v>
      </c>
      <c r="L36" s="206">
        <f t="shared" si="5"/>
        <v>32</v>
      </c>
      <c r="N36" s="66"/>
    </row>
    <row r="37" spans="1:14" ht="219" hidden="1" customHeight="1" thickBot="1" x14ac:dyDescent="0.25">
      <c r="A37" s="256"/>
      <c r="B37" s="140" t="s">
        <v>243</v>
      </c>
      <c r="C37" s="257" t="s">
        <v>327</v>
      </c>
      <c r="D37" s="102" t="s">
        <v>127</v>
      </c>
      <c r="E37" s="96" t="s">
        <v>126</v>
      </c>
      <c r="F37" s="192" t="s">
        <v>287</v>
      </c>
      <c r="G37" s="205">
        <v>4</v>
      </c>
      <c r="H37" s="51">
        <v>15</v>
      </c>
      <c r="I37" s="98">
        <f t="shared" si="4"/>
        <v>0.25</v>
      </c>
      <c r="J37" s="137">
        <v>2</v>
      </c>
      <c r="K37" s="51">
        <v>12</v>
      </c>
      <c r="L37" s="206">
        <f t="shared" si="5"/>
        <v>24</v>
      </c>
      <c r="N37" s="66"/>
    </row>
    <row r="38" spans="1:14" ht="131.25" hidden="1" customHeight="1" thickBot="1" x14ac:dyDescent="0.25">
      <c r="A38" s="256"/>
      <c r="B38" s="167" t="s">
        <v>244</v>
      </c>
      <c r="C38" s="258"/>
      <c r="D38" s="99" t="s">
        <v>128</v>
      </c>
      <c r="E38" s="100" t="s">
        <v>129</v>
      </c>
      <c r="F38" s="193" t="s">
        <v>288</v>
      </c>
      <c r="G38" s="205">
        <v>4</v>
      </c>
      <c r="H38" s="51">
        <v>15</v>
      </c>
      <c r="I38" s="98">
        <f t="shared" si="4"/>
        <v>0.25</v>
      </c>
      <c r="J38" s="137">
        <v>2</v>
      </c>
      <c r="K38" s="51">
        <v>12</v>
      </c>
      <c r="L38" s="206">
        <f t="shared" si="5"/>
        <v>24</v>
      </c>
      <c r="N38" s="66"/>
    </row>
    <row r="39" spans="1:14" ht="207" hidden="1" customHeight="1" thickBot="1" x14ac:dyDescent="0.25">
      <c r="A39" s="256"/>
      <c r="B39" s="140" t="s">
        <v>249</v>
      </c>
      <c r="C39" s="258"/>
      <c r="D39" s="99" t="s">
        <v>130</v>
      </c>
      <c r="E39" s="106" t="s">
        <v>126</v>
      </c>
      <c r="F39" s="192" t="s">
        <v>294</v>
      </c>
      <c r="G39" s="205">
        <v>4</v>
      </c>
      <c r="H39" s="51">
        <v>25</v>
      </c>
      <c r="I39" s="98">
        <f t="shared" si="4"/>
        <v>0.41666666666666669</v>
      </c>
      <c r="J39" s="137">
        <v>2</v>
      </c>
      <c r="K39" s="51">
        <v>12</v>
      </c>
      <c r="L39" s="206">
        <f t="shared" si="5"/>
        <v>40</v>
      </c>
      <c r="N39" s="66"/>
    </row>
    <row r="40" spans="1:14" ht="116.25" hidden="1" customHeight="1" thickBot="1" x14ac:dyDescent="0.25">
      <c r="A40" s="256"/>
      <c r="B40" s="167" t="s">
        <v>252</v>
      </c>
      <c r="C40" s="258"/>
      <c r="D40" s="102" t="s">
        <v>131</v>
      </c>
      <c r="E40" s="95" t="s">
        <v>132</v>
      </c>
      <c r="F40" s="193" t="s">
        <v>295</v>
      </c>
      <c r="G40" s="205">
        <v>4</v>
      </c>
      <c r="H40" s="51">
        <v>15</v>
      </c>
      <c r="I40" s="98">
        <f t="shared" si="4"/>
        <v>0.25</v>
      </c>
      <c r="J40" s="137">
        <v>2</v>
      </c>
      <c r="K40" s="51">
        <v>12</v>
      </c>
      <c r="L40" s="206">
        <f t="shared" si="5"/>
        <v>24</v>
      </c>
      <c r="N40" s="66"/>
    </row>
    <row r="41" spans="1:14" ht="127.5" hidden="1" customHeight="1" thickBot="1" x14ac:dyDescent="0.25">
      <c r="A41" s="256"/>
      <c r="B41" s="140" t="s">
        <v>253</v>
      </c>
      <c r="C41" s="258"/>
      <c r="D41" s="102" t="s">
        <v>133</v>
      </c>
      <c r="E41" s="96" t="s">
        <v>134</v>
      </c>
      <c r="F41" s="194" t="s">
        <v>292</v>
      </c>
      <c r="G41" s="205">
        <v>4</v>
      </c>
      <c r="H41" s="51">
        <v>25</v>
      </c>
      <c r="I41" s="98">
        <f t="shared" si="4"/>
        <v>0.41666666666666669</v>
      </c>
      <c r="J41" s="137">
        <v>2</v>
      </c>
      <c r="K41" s="51">
        <v>12</v>
      </c>
      <c r="L41" s="206">
        <f t="shared" si="5"/>
        <v>40</v>
      </c>
      <c r="N41" s="66"/>
    </row>
    <row r="42" spans="1:14" ht="81.75" hidden="1" customHeight="1" thickBot="1" x14ac:dyDescent="0.25">
      <c r="A42" s="256"/>
      <c r="B42" s="167" t="s">
        <v>256</v>
      </c>
      <c r="C42" s="258"/>
      <c r="D42" s="102" t="s">
        <v>135</v>
      </c>
      <c r="E42" s="105" t="s">
        <v>126</v>
      </c>
      <c r="F42" s="195" t="s">
        <v>291</v>
      </c>
      <c r="G42" s="205">
        <v>4</v>
      </c>
      <c r="H42" s="51">
        <v>25</v>
      </c>
      <c r="I42" s="98">
        <f t="shared" si="4"/>
        <v>0.41666666666666669</v>
      </c>
      <c r="J42" s="137">
        <v>2</v>
      </c>
      <c r="K42" s="51">
        <v>12</v>
      </c>
      <c r="L42" s="206">
        <f t="shared" si="5"/>
        <v>40</v>
      </c>
      <c r="N42" s="66"/>
    </row>
    <row r="43" spans="1:14" ht="81" hidden="1" customHeight="1" thickBot="1" x14ac:dyDescent="0.25">
      <c r="A43" s="256"/>
      <c r="B43" s="140" t="s">
        <v>257</v>
      </c>
      <c r="C43" s="171"/>
      <c r="D43" s="109" t="s">
        <v>151</v>
      </c>
      <c r="E43" s="141"/>
      <c r="F43" s="196" t="s">
        <v>305</v>
      </c>
      <c r="G43" s="205">
        <v>4</v>
      </c>
      <c r="H43" s="51">
        <v>30</v>
      </c>
      <c r="I43" s="98">
        <f t="shared" si="4"/>
        <v>0.5</v>
      </c>
      <c r="J43" s="137">
        <v>2</v>
      </c>
      <c r="K43" s="51">
        <v>12</v>
      </c>
      <c r="L43" s="206">
        <f t="shared" si="5"/>
        <v>48</v>
      </c>
      <c r="N43" s="66"/>
    </row>
    <row r="44" spans="1:14" ht="203.25" hidden="1" customHeight="1" thickBot="1" x14ac:dyDescent="0.25">
      <c r="A44" s="256"/>
      <c r="B44" s="167" t="s">
        <v>259</v>
      </c>
      <c r="C44" s="257" t="s">
        <v>152</v>
      </c>
      <c r="D44" s="174" t="s">
        <v>127</v>
      </c>
      <c r="E44" s="160" t="s">
        <v>129</v>
      </c>
      <c r="F44" s="197" t="s">
        <v>303</v>
      </c>
      <c r="G44" s="205">
        <v>4</v>
      </c>
      <c r="H44" s="51">
        <v>10</v>
      </c>
      <c r="I44" s="98">
        <f t="shared" ref="I44:I57" si="6">H44/60</f>
        <v>0.16666666666666666</v>
      </c>
      <c r="J44" s="137">
        <v>2</v>
      </c>
      <c r="K44" s="51">
        <v>12</v>
      </c>
      <c r="L44" s="206">
        <f t="shared" si="5"/>
        <v>16</v>
      </c>
      <c r="N44" s="66"/>
    </row>
    <row r="45" spans="1:14" ht="123" hidden="1" customHeight="1" thickBot="1" x14ac:dyDescent="0.25">
      <c r="A45" s="256"/>
      <c r="B45" s="140" t="s">
        <v>262</v>
      </c>
      <c r="C45" s="258"/>
      <c r="D45" s="103"/>
      <c r="E45" s="101"/>
      <c r="F45" s="198" t="s">
        <v>304</v>
      </c>
      <c r="G45" s="205">
        <v>4</v>
      </c>
      <c r="H45" s="51">
        <v>20</v>
      </c>
      <c r="I45" s="98">
        <f t="shared" si="6"/>
        <v>0.33333333333333331</v>
      </c>
      <c r="J45" s="137">
        <v>2</v>
      </c>
      <c r="K45" s="51">
        <v>12</v>
      </c>
      <c r="L45" s="206">
        <f t="shared" si="5"/>
        <v>32</v>
      </c>
      <c r="N45" s="66"/>
    </row>
    <row r="46" spans="1:14" ht="186.75" hidden="1" customHeight="1" thickBot="1" x14ac:dyDescent="0.25">
      <c r="A46" s="256"/>
      <c r="B46" s="167" t="s">
        <v>263</v>
      </c>
      <c r="C46" s="258"/>
      <c r="D46" s="102" t="s">
        <v>130</v>
      </c>
      <c r="E46" s="106" t="s">
        <v>126</v>
      </c>
      <c r="F46" s="192" t="s">
        <v>302</v>
      </c>
      <c r="G46" s="205">
        <v>4</v>
      </c>
      <c r="H46" s="51">
        <v>20</v>
      </c>
      <c r="I46" s="98">
        <f t="shared" si="6"/>
        <v>0.33333333333333331</v>
      </c>
      <c r="J46" s="137">
        <v>2</v>
      </c>
      <c r="K46" s="51">
        <v>12</v>
      </c>
      <c r="L46" s="206">
        <f t="shared" si="5"/>
        <v>32</v>
      </c>
      <c r="N46" s="66"/>
    </row>
    <row r="47" spans="1:14" ht="115.5" hidden="1" customHeight="1" thickBot="1" x14ac:dyDescent="0.25">
      <c r="A47" s="256"/>
      <c r="B47" s="140" t="s">
        <v>269</v>
      </c>
      <c r="C47" s="258"/>
      <c r="D47" s="102" t="s">
        <v>131</v>
      </c>
      <c r="E47" s="96" t="s">
        <v>132</v>
      </c>
      <c r="F47" s="194" t="s">
        <v>295</v>
      </c>
      <c r="G47" s="205">
        <v>4</v>
      </c>
      <c r="H47" s="51">
        <v>10</v>
      </c>
      <c r="I47" s="98">
        <f t="shared" si="6"/>
        <v>0.16666666666666666</v>
      </c>
      <c r="J47" s="137">
        <v>2</v>
      </c>
      <c r="K47" s="51">
        <v>12</v>
      </c>
      <c r="L47" s="206">
        <f t="shared" si="5"/>
        <v>16</v>
      </c>
      <c r="N47" s="66"/>
    </row>
    <row r="48" spans="1:14" ht="133.5" hidden="1" customHeight="1" thickBot="1" x14ac:dyDescent="0.25">
      <c r="A48" s="256"/>
      <c r="B48" s="167" t="s">
        <v>270</v>
      </c>
      <c r="C48" s="258"/>
      <c r="D48" s="102" t="s">
        <v>133</v>
      </c>
      <c r="E48" s="96" t="s">
        <v>134</v>
      </c>
      <c r="F48" s="194" t="s">
        <v>292</v>
      </c>
      <c r="G48" s="205">
        <v>4</v>
      </c>
      <c r="H48" s="51">
        <v>10</v>
      </c>
      <c r="I48" s="98">
        <f t="shared" si="6"/>
        <v>0.16666666666666666</v>
      </c>
      <c r="J48" s="137">
        <v>2</v>
      </c>
      <c r="K48" s="51">
        <v>12</v>
      </c>
      <c r="L48" s="206">
        <f t="shared" si="5"/>
        <v>16</v>
      </c>
      <c r="N48" s="66"/>
    </row>
    <row r="49" spans="1:12" s="66" customFormat="1" ht="79.5" hidden="1" customHeight="1" thickBot="1" x14ac:dyDescent="0.25">
      <c r="A49" s="256"/>
      <c r="B49" s="140" t="s">
        <v>311</v>
      </c>
      <c r="C49" s="258"/>
      <c r="D49" s="102" t="s">
        <v>135</v>
      </c>
      <c r="E49" s="105" t="s">
        <v>126</v>
      </c>
      <c r="F49" s="199" t="s">
        <v>291</v>
      </c>
      <c r="G49" s="205">
        <v>4</v>
      </c>
      <c r="H49" s="51">
        <v>20</v>
      </c>
      <c r="I49" s="98">
        <f t="shared" si="6"/>
        <v>0.33333333333333331</v>
      </c>
      <c r="J49" s="137">
        <v>2</v>
      </c>
      <c r="K49" s="51">
        <v>12</v>
      </c>
      <c r="L49" s="206">
        <f t="shared" si="5"/>
        <v>32</v>
      </c>
    </row>
    <row r="50" spans="1:12" s="66" customFormat="1" ht="205.5" hidden="1" customHeight="1" thickBot="1" x14ac:dyDescent="0.25">
      <c r="A50" s="256"/>
      <c r="B50" s="167" t="s">
        <v>312</v>
      </c>
      <c r="C50" s="259" t="s">
        <v>328</v>
      </c>
      <c r="D50" s="99" t="s">
        <v>127</v>
      </c>
      <c r="E50" s="106" t="s">
        <v>153</v>
      </c>
      <c r="F50" s="192" t="s">
        <v>301</v>
      </c>
      <c r="G50" s="205">
        <v>4</v>
      </c>
      <c r="H50" s="51">
        <v>10</v>
      </c>
      <c r="I50" s="98">
        <f t="shared" si="6"/>
        <v>0.16666666666666666</v>
      </c>
      <c r="J50" s="137">
        <v>2</v>
      </c>
      <c r="K50" s="51">
        <v>12</v>
      </c>
      <c r="L50" s="206">
        <f t="shared" si="5"/>
        <v>16</v>
      </c>
    </row>
    <row r="51" spans="1:12" s="66" customFormat="1" ht="131.25" hidden="1" customHeight="1" thickBot="1" x14ac:dyDescent="0.25">
      <c r="A51" s="256"/>
      <c r="B51" s="140" t="s">
        <v>313</v>
      </c>
      <c r="C51" s="258"/>
      <c r="D51" s="99" t="s">
        <v>128</v>
      </c>
      <c r="E51" s="106" t="s">
        <v>153</v>
      </c>
      <c r="F51" s="194" t="s">
        <v>300</v>
      </c>
      <c r="G51" s="205">
        <v>4</v>
      </c>
      <c r="H51" s="51">
        <v>10</v>
      </c>
      <c r="I51" s="98">
        <f t="shared" si="6"/>
        <v>0.16666666666666666</v>
      </c>
      <c r="J51" s="137">
        <v>2</v>
      </c>
      <c r="K51" s="51">
        <v>12</v>
      </c>
      <c r="L51" s="206">
        <f t="shared" si="5"/>
        <v>16</v>
      </c>
    </row>
    <row r="52" spans="1:12" s="66" customFormat="1" ht="209.25" hidden="1" customHeight="1" thickBot="1" x14ac:dyDescent="0.25">
      <c r="A52" s="256"/>
      <c r="B52" s="167" t="s">
        <v>314</v>
      </c>
      <c r="C52" s="258"/>
      <c r="D52" s="102" t="s">
        <v>130</v>
      </c>
      <c r="E52" s="105" t="s">
        <v>153</v>
      </c>
      <c r="F52" s="192" t="s">
        <v>294</v>
      </c>
      <c r="G52" s="205">
        <v>4</v>
      </c>
      <c r="H52" s="51">
        <v>10</v>
      </c>
      <c r="I52" s="98">
        <f t="shared" si="6"/>
        <v>0.16666666666666666</v>
      </c>
      <c r="J52" s="137">
        <v>2</v>
      </c>
      <c r="K52" s="51">
        <v>12</v>
      </c>
      <c r="L52" s="206">
        <f t="shared" si="5"/>
        <v>16</v>
      </c>
    </row>
    <row r="53" spans="1:12" s="66" customFormat="1" ht="115.5" hidden="1" customHeight="1" thickBot="1" x14ac:dyDescent="0.25">
      <c r="A53" s="256"/>
      <c r="B53" s="140" t="s">
        <v>315</v>
      </c>
      <c r="C53" s="258"/>
      <c r="D53" s="99" t="s">
        <v>131</v>
      </c>
      <c r="E53" s="100" t="s">
        <v>129</v>
      </c>
      <c r="F53" s="193" t="s">
        <v>298</v>
      </c>
      <c r="G53" s="205">
        <v>4</v>
      </c>
      <c r="H53" s="51">
        <v>10</v>
      </c>
      <c r="I53" s="98">
        <f t="shared" si="6"/>
        <v>0.16666666666666666</v>
      </c>
      <c r="J53" s="137">
        <v>2</v>
      </c>
      <c r="K53" s="51">
        <v>12</v>
      </c>
      <c r="L53" s="206">
        <f t="shared" si="5"/>
        <v>16</v>
      </c>
    </row>
    <row r="54" spans="1:12" s="66" customFormat="1" ht="132" hidden="1" customHeight="1" thickBot="1" x14ac:dyDescent="0.25">
      <c r="A54" s="256"/>
      <c r="B54" s="167" t="s">
        <v>316</v>
      </c>
      <c r="C54" s="258"/>
      <c r="D54" s="102" t="s">
        <v>133</v>
      </c>
      <c r="E54" s="105" t="s">
        <v>154</v>
      </c>
      <c r="F54" s="193" t="s">
        <v>299</v>
      </c>
      <c r="G54" s="205">
        <v>4</v>
      </c>
      <c r="H54" s="51">
        <v>15</v>
      </c>
      <c r="I54" s="98">
        <f t="shared" si="6"/>
        <v>0.25</v>
      </c>
      <c r="J54" s="137">
        <v>2</v>
      </c>
      <c r="K54" s="51">
        <v>12</v>
      </c>
      <c r="L54" s="206">
        <f t="shared" si="5"/>
        <v>24</v>
      </c>
    </row>
    <row r="55" spans="1:12" s="66" customFormat="1" ht="78" hidden="1" customHeight="1" thickBot="1" x14ac:dyDescent="0.25">
      <c r="A55" s="256"/>
      <c r="B55" s="140" t="s">
        <v>317</v>
      </c>
      <c r="C55" s="260"/>
      <c r="D55" s="174" t="s">
        <v>135</v>
      </c>
      <c r="E55" s="160" t="s">
        <v>153</v>
      </c>
      <c r="F55" s="200" t="s">
        <v>291</v>
      </c>
      <c r="G55" s="205">
        <v>4</v>
      </c>
      <c r="H55" s="51">
        <v>15</v>
      </c>
      <c r="I55" s="98">
        <f t="shared" si="6"/>
        <v>0.25</v>
      </c>
      <c r="J55" s="137">
        <v>2</v>
      </c>
      <c r="K55" s="51">
        <v>12</v>
      </c>
      <c r="L55" s="206">
        <f t="shared" si="5"/>
        <v>24</v>
      </c>
    </row>
    <row r="56" spans="1:12" s="66" customFormat="1" ht="39" hidden="1" thickBot="1" x14ac:dyDescent="0.25">
      <c r="A56" s="256"/>
      <c r="B56" s="167" t="s">
        <v>318</v>
      </c>
      <c r="C56" s="175"/>
      <c r="D56" s="173" t="s">
        <v>155</v>
      </c>
      <c r="E56" s="104" t="s">
        <v>129</v>
      </c>
      <c r="F56" s="196" t="s">
        <v>289</v>
      </c>
      <c r="G56" s="205">
        <v>4</v>
      </c>
      <c r="H56" s="51">
        <v>15</v>
      </c>
      <c r="I56" s="98">
        <f t="shared" si="6"/>
        <v>0.25</v>
      </c>
      <c r="J56" s="137">
        <v>2</v>
      </c>
      <c r="K56" s="51">
        <v>12</v>
      </c>
      <c r="L56" s="206">
        <f t="shared" si="5"/>
        <v>24</v>
      </c>
    </row>
    <row r="57" spans="1:12" s="66" customFormat="1" ht="222.75" hidden="1" customHeight="1" thickBot="1" x14ac:dyDescent="0.25">
      <c r="A57" s="256"/>
      <c r="B57" s="140" t="s">
        <v>319</v>
      </c>
      <c r="C57" s="257" t="s">
        <v>326</v>
      </c>
      <c r="D57" s="102" t="s">
        <v>127</v>
      </c>
      <c r="E57" s="100" t="s">
        <v>126</v>
      </c>
      <c r="F57" s="201" t="s">
        <v>297</v>
      </c>
      <c r="G57" s="205">
        <v>4</v>
      </c>
      <c r="H57" s="51">
        <v>15</v>
      </c>
      <c r="I57" s="98">
        <f t="shared" si="6"/>
        <v>0.25</v>
      </c>
      <c r="J57" s="137">
        <v>2</v>
      </c>
      <c r="K57" s="51">
        <v>12</v>
      </c>
      <c r="L57" s="206">
        <f t="shared" si="5"/>
        <v>24</v>
      </c>
    </row>
    <row r="58" spans="1:12" s="66" customFormat="1" ht="129.75" hidden="1" customHeight="1" thickBot="1" x14ac:dyDescent="0.25">
      <c r="A58" s="256"/>
      <c r="B58" s="167" t="s">
        <v>320</v>
      </c>
      <c r="C58" s="258"/>
      <c r="D58" s="102" t="s">
        <v>128</v>
      </c>
      <c r="E58" s="100" t="s">
        <v>126</v>
      </c>
      <c r="F58" s="194" t="s">
        <v>296</v>
      </c>
      <c r="G58" s="205">
        <v>4</v>
      </c>
      <c r="H58" s="51">
        <v>15</v>
      </c>
      <c r="I58" s="98">
        <f t="shared" ref="I58:I63" si="7">H58/60</f>
        <v>0.25</v>
      </c>
      <c r="J58" s="137">
        <v>2</v>
      </c>
      <c r="K58" s="51">
        <v>12</v>
      </c>
      <c r="L58" s="206">
        <f t="shared" si="5"/>
        <v>24</v>
      </c>
    </row>
    <row r="59" spans="1:12" s="66" customFormat="1" ht="168.75" hidden="1" customHeight="1" thickBot="1" x14ac:dyDescent="0.25">
      <c r="A59" s="256"/>
      <c r="B59" s="140" t="s">
        <v>321</v>
      </c>
      <c r="C59" s="258"/>
      <c r="D59" s="102" t="s">
        <v>130</v>
      </c>
      <c r="E59" s="100" t="s">
        <v>126</v>
      </c>
      <c r="F59" s="192" t="s">
        <v>294</v>
      </c>
      <c r="G59" s="205">
        <v>4</v>
      </c>
      <c r="H59" s="51">
        <v>15</v>
      </c>
      <c r="I59" s="98">
        <f t="shared" si="7"/>
        <v>0.25</v>
      </c>
      <c r="J59" s="137">
        <v>2</v>
      </c>
      <c r="K59" s="51">
        <v>12</v>
      </c>
      <c r="L59" s="206">
        <f t="shared" si="5"/>
        <v>24</v>
      </c>
    </row>
    <row r="60" spans="1:12" s="66" customFormat="1" ht="107.25" hidden="1" customHeight="1" thickBot="1" x14ac:dyDescent="0.25">
      <c r="A60" s="256"/>
      <c r="B60" s="167" t="s">
        <v>322</v>
      </c>
      <c r="C60" s="258"/>
      <c r="D60" s="102" t="s">
        <v>131</v>
      </c>
      <c r="E60" s="100" t="s">
        <v>129</v>
      </c>
      <c r="F60" s="202" t="s">
        <v>293</v>
      </c>
      <c r="G60" s="205">
        <v>4</v>
      </c>
      <c r="H60" s="51">
        <v>10</v>
      </c>
      <c r="I60" s="98">
        <f t="shared" si="7"/>
        <v>0.16666666666666666</v>
      </c>
      <c r="J60" s="137">
        <v>2</v>
      </c>
      <c r="K60" s="51">
        <v>12</v>
      </c>
      <c r="L60" s="206">
        <f t="shared" si="5"/>
        <v>16</v>
      </c>
    </row>
    <row r="61" spans="1:12" s="66" customFormat="1" ht="115.5" hidden="1" customHeight="1" thickBot="1" x14ac:dyDescent="0.25">
      <c r="A61" s="256"/>
      <c r="B61" s="140" t="s">
        <v>323</v>
      </c>
      <c r="C61" s="258"/>
      <c r="D61" s="102" t="s">
        <v>133</v>
      </c>
      <c r="E61" s="100" t="s">
        <v>132</v>
      </c>
      <c r="F61" s="203" t="s">
        <v>292</v>
      </c>
      <c r="G61" s="205">
        <v>4</v>
      </c>
      <c r="H61" s="51">
        <v>20</v>
      </c>
      <c r="I61" s="98">
        <f t="shared" si="7"/>
        <v>0.33333333333333331</v>
      </c>
      <c r="J61" s="137">
        <v>2</v>
      </c>
      <c r="K61" s="51">
        <v>12</v>
      </c>
      <c r="L61" s="206">
        <f t="shared" si="5"/>
        <v>32</v>
      </c>
    </row>
    <row r="62" spans="1:12" s="66" customFormat="1" ht="80.25" hidden="1" customHeight="1" thickBot="1" x14ac:dyDescent="0.25">
      <c r="A62" s="256"/>
      <c r="B62" s="167" t="s">
        <v>324</v>
      </c>
      <c r="C62" s="260"/>
      <c r="D62" s="174" t="s">
        <v>135</v>
      </c>
      <c r="E62" s="155" t="s">
        <v>153</v>
      </c>
      <c r="F62" s="200" t="s">
        <v>291</v>
      </c>
      <c r="G62" s="205">
        <v>4</v>
      </c>
      <c r="H62" s="51">
        <v>20</v>
      </c>
      <c r="I62" s="98">
        <f t="shared" si="7"/>
        <v>0.33333333333333331</v>
      </c>
      <c r="J62" s="137">
        <v>2</v>
      </c>
      <c r="K62" s="51">
        <v>12</v>
      </c>
      <c r="L62" s="206">
        <f t="shared" si="5"/>
        <v>32</v>
      </c>
    </row>
    <row r="63" spans="1:12" s="66" customFormat="1" ht="45.75" hidden="1" customHeight="1" thickBot="1" x14ac:dyDescent="0.25">
      <c r="A63" s="256"/>
      <c r="B63" s="140" t="s">
        <v>325</v>
      </c>
      <c r="C63" s="176"/>
      <c r="D63" s="177" t="s">
        <v>156</v>
      </c>
      <c r="E63" s="178"/>
      <c r="F63" s="179" t="s">
        <v>290</v>
      </c>
      <c r="G63" s="207">
        <v>4</v>
      </c>
      <c r="H63" s="139">
        <v>20</v>
      </c>
      <c r="I63" s="208">
        <f t="shared" si="7"/>
        <v>0.33333333333333331</v>
      </c>
      <c r="J63" s="138">
        <v>2</v>
      </c>
      <c r="K63" s="139">
        <v>12</v>
      </c>
      <c r="L63" s="209">
        <f t="shared" si="5"/>
        <v>32</v>
      </c>
    </row>
    <row r="64" spans="1:12" s="66" customFormat="1" ht="20.25" hidden="1" customHeight="1" thickBot="1" x14ac:dyDescent="0.3">
      <c r="E64"/>
      <c r="F64" s="5"/>
      <c r="H64"/>
      <c r="I64" s="210">
        <f>SUM(I35:I63)</f>
        <v>8.0000000000000018</v>
      </c>
      <c r="J64" s="211"/>
      <c r="K64" s="212"/>
      <c r="L64" s="213">
        <f>SUM(L35:L63)</f>
        <v>768</v>
      </c>
    </row>
    <row r="65" spans="7:15" ht="15.75" hidden="1" x14ac:dyDescent="0.25">
      <c r="G65" s="214">
        <f>G63+G33+G29+G15</f>
        <v>16</v>
      </c>
      <c r="I65" s="216">
        <f>I64</f>
        <v>8.0000000000000018</v>
      </c>
      <c r="J65" s="216">
        <f>J63</f>
        <v>2</v>
      </c>
      <c r="K65" s="216">
        <f>K63</f>
        <v>12</v>
      </c>
      <c r="L65" s="216">
        <f>L64+L34+L30+L16</f>
        <v>3072</v>
      </c>
      <c r="N65" s="66"/>
    </row>
    <row r="66" spans="7:15" ht="15.75" hidden="1" x14ac:dyDescent="0.25">
      <c r="J66" s="215"/>
      <c r="K66" s="215"/>
      <c r="L66" s="215">
        <f>G65*I65*22*12</f>
        <v>33792.000000000007</v>
      </c>
      <c r="N66" s="66"/>
    </row>
    <row r="68" spans="7:15" x14ac:dyDescent="0.2">
      <c r="L68" t="s">
        <v>351</v>
      </c>
      <c r="M68"/>
      <c r="N68" s="241">
        <f>L16+L30</f>
        <v>1920</v>
      </c>
      <c r="O68"/>
    </row>
    <row r="69" spans="7:15" x14ac:dyDescent="0.2">
      <c r="L69" t="s">
        <v>352</v>
      </c>
      <c r="M69"/>
      <c r="N69" s="241">
        <f>L34</f>
        <v>384</v>
      </c>
      <c r="O69"/>
    </row>
    <row r="70" spans="7:15" x14ac:dyDescent="0.2">
      <c r="L70" t="s">
        <v>233</v>
      </c>
      <c r="M70"/>
      <c r="N70" s="241">
        <f>SUBTOTAL(9,N68:N69)</f>
        <v>2304</v>
      </c>
      <c r="O70">
        <f>N70*10</f>
        <v>23040</v>
      </c>
    </row>
    <row r="71" spans="7:15" x14ac:dyDescent="0.2">
      <c r="M71"/>
      <c r="N71" s="241"/>
      <c r="O71"/>
    </row>
    <row r="72" spans="7:15" x14ac:dyDescent="0.2">
      <c r="L72" s="14" t="s">
        <v>355</v>
      </c>
      <c r="M72"/>
      <c r="N72" s="241">
        <f>80%*O70</f>
        <v>18432</v>
      </c>
      <c r="O72"/>
    </row>
  </sheetData>
  <autoFilter ref="A1:L66" xr:uid="{00000000-0009-0000-0000-000001000000}">
    <filterColumn colId="1">
      <colorFilter dxfId="0"/>
    </filterColumn>
  </autoFilter>
  <mergeCells count="9">
    <mergeCell ref="A2:A15"/>
    <mergeCell ref="A17:A29"/>
    <mergeCell ref="A31:A33"/>
    <mergeCell ref="A35:A63"/>
    <mergeCell ref="C44:C49"/>
    <mergeCell ref="C50:C55"/>
    <mergeCell ref="C57:C62"/>
    <mergeCell ref="C37:C42"/>
    <mergeCell ref="B34:C34"/>
  </mergeCells>
  <phoneticPr fontId="2" type="noConversion"/>
  <pageMargins left="0.7" right="0.7" top="0.75" bottom="0.75" header="0.3" footer="0.3"/>
  <pageSetup paperSize="9" orientation="portrait" r:id="rId1"/>
  <ignoredErrors>
    <ignoredError sqref="L34 I34 I30 I16 L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
  <sheetViews>
    <sheetView topLeftCell="A4" zoomScaleNormal="100" workbookViewId="0">
      <selection activeCell="L8" sqref="L8"/>
    </sheetView>
  </sheetViews>
  <sheetFormatPr defaultRowHeight="12.75" x14ac:dyDescent="0.2"/>
  <cols>
    <col min="1" max="1" width="9.140625" style="66"/>
    <col min="2" max="2" width="6.85546875" customWidth="1"/>
    <col min="3" max="3" width="19.140625" customWidth="1"/>
    <col min="5" max="5" width="54.7109375" customWidth="1"/>
    <col min="9" max="9" width="10.140625" customWidth="1"/>
    <col min="12" max="12" width="18.7109375" customWidth="1"/>
  </cols>
  <sheetData>
    <row r="1" spans="1:13" ht="30" customHeight="1" thickBot="1" x14ac:dyDescent="0.35">
      <c r="A1" s="263" t="s">
        <v>329</v>
      </c>
      <c r="B1" s="263"/>
      <c r="C1" s="263"/>
      <c r="D1" s="263"/>
      <c r="E1" s="263"/>
      <c r="F1" s="263"/>
      <c r="G1" s="263"/>
      <c r="H1" s="263"/>
      <c r="I1" s="263"/>
      <c r="J1" s="264"/>
    </row>
    <row r="2" spans="1:13" ht="39" thickBot="1" x14ac:dyDescent="0.25">
      <c r="A2" s="265" t="s">
        <v>307</v>
      </c>
      <c r="B2" s="36" t="s">
        <v>4</v>
      </c>
      <c r="C2" s="7" t="s">
        <v>2</v>
      </c>
      <c r="D2" s="7" t="s">
        <v>6</v>
      </c>
      <c r="E2" s="7" t="s">
        <v>28</v>
      </c>
      <c r="F2" s="7" t="s">
        <v>5</v>
      </c>
      <c r="G2" s="7" t="s">
        <v>0</v>
      </c>
      <c r="H2" s="7" t="s">
        <v>7</v>
      </c>
      <c r="I2" s="7" t="s">
        <v>332</v>
      </c>
      <c r="J2" s="54" t="s">
        <v>231</v>
      </c>
      <c r="K2" s="1"/>
    </row>
    <row r="3" spans="1:13" ht="346.5" customHeight="1" thickBot="1" x14ac:dyDescent="0.25">
      <c r="A3" s="266"/>
      <c r="B3" s="142" t="s">
        <v>239</v>
      </c>
      <c r="C3" s="10" t="s">
        <v>116</v>
      </c>
      <c r="D3" s="8">
        <v>3</v>
      </c>
      <c r="E3" s="9" t="s">
        <v>117</v>
      </c>
      <c r="F3" s="8">
        <v>8</v>
      </c>
      <c r="G3" s="8">
        <v>576</v>
      </c>
      <c r="H3" s="223">
        <f>G3/60</f>
        <v>9.6</v>
      </c>
      <c r="I3" s="224">
        <v>2</v>
      </c>
      <c r="J3" s="225">
        <f>F3*H3*I3</f>
        <v>153.6</v>
      </c>
    </row>
    <row r="4" spans="1:13" ht="387" customHeight="1" thickBot="1" x14ac:dyDescent="0.25">
      <c r="A4" s="267"/>
      <c r="B4" s="236">
        <v>2</v>
      </c>
      <c r="C4" s="64" t="s">
        <v>118</v>
      </c>
      <c r="D4" s="50">
        <v>3</v>
      </c>
      <c r="E4" s="65" t="s">
        <v>119</v>
      </c>
      <c r="F4" s="50">
        <v>8</v>
      </c>
      <c r="G4" s="50">
        <v>576</v>
      </c>
      <c r="H4" s="226">
        <f>G4/60</f>
        <v>9.6</v>
      </c>
      <c r="I4" s="227">
        <v>2</v>
      </c>
      <c r="J4" s="172">
        <f>F4*H4*I4</f>
        <v>153.6</v>
      </c>
    </row>
    <row r="5" spans="1:13" ht="13.5" thickBot="1" x14ac:dyDescent="0.25">
      <c r="A5" s="235"/>
      <c r="J5" s="228">
        <f>SUM(J3:J4)</f>
        <v>307.2</v>
      </c>
    </row>
    <row r="6" spans="1:13" x14ac:dyDescent="0.2">
      <c r="A6" s="235"/>
    </row>
    <row r="7" spans="1:13" x14ac:dyDescent="0.2">
      <c r="A7" s="235"/>
    </row>
    <row r="8" spans="1:13" ht="15.75" x14ac:dyDescent="0.25">
      <c r="A8" s="235"/>
      <c r="J8" s="268" t="s">
        <v>233</v>
      </c>
      <c r="K8" s="268"/>
      <c r="L8" s="220">
        <f>J5*10</f>
        <v>3072</v>
      </c>
      <c r="M8" s="222"/>
    </row>
    <row r="9" spans="1:13" x14ac:dyDescent="0.2">
      <c r="A9" s="235"/>
    </row>
    <row r="10" spans="1:13" x14ac:dyDescent="0.2">
      <c r="A10" s="235"/>
    </row>
    <row r="11" spans="1:13" x14ac:dyDescent="0.2">
      <c r="A11" s="235"/>
    </row>
    <row r="12" spans="1:13" x14ac:dyDescent="0.2">
      <c r="A12" s="235"/>
    </row>
    <row r="13" spans="1:13" x14ac:dyDescent="0.2">
      <c r="A13" s="235"/>
    </row>
    <row r="14" spans="1:13" x14ac:dyDescent="0.2">
      <c r="A14" s="235"/>
    </row>
    <row r="15" spans="1:13" x14ac:dyDescent="0.2">
      <c r="A15" s="235"/>
    </row>
  </sheetData>
  <mergeCells count="3">
    <mergeCell ref="A1:J1"/>
    <mergeCell ref="A2:A4"/>
    <mergeCell ref="J8:K8"/>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4"/>
  <sheetViews>
    <sheetView topLeftCell="A30" zoomScale="115" zoomScaleNormal="115" workbookViewId="0">
      <selection activeCell="J42" sqref="J42"/>
    </sheetView>
  </sheetViews>
  <sheetFormatPr defaultRowHeight="12.75" x14ac:dyDescent="0.2"/>
  <cols>
    <col min="1" max="1" width="7.28515625" customWidth="1"/>
    <col min="2" max="2" width="55.28515625" customWidth="1"/>
    <col min="3" max="3" width="11" customWidth="1"/>
    <col min="4" max="4" width="53.42578125" customWidth="1"/>
    <col min="5" max="5" width="11.5703125" customWidth="1"/>
    <col min="8" max="8" width="11" style="89" bestFit="1" customWidth="1"/>
    <col min="11" max="11" width="12.85546875" customWidth="1"/>
  </cols>
  <sheetData>
    <row r="1" spans="1:10" ht="48.75" customHeight="1" thickBot="1" x14ac:dyDescent="0.25">
      <c r="A1" s="232" t="s">
        <v>330</v>
      </c>
      <c r="B1" s="233"/>
      <c r="C1" s="233"/>
      <c r="D1" s="233"/>
      <c r="E1" s="233"/>
      <c r="F1" s="233"/>
      <c r="G1" s="233"/>
      <c r="H1" s="234"/>
    </row>
    <row r="2" spans="1:10" ht="39" thickBot="1" x14ac:dyDescent="0.25">
      <c r="A2" s="2" t="s">
        <v>4</v>
      </c>
      <c r="B2" s="3" t="s">
        <v>2</v>
      </c>
      <c r="C2" s="4" t="s">
        <v>6</v>
      </c>
      <c r="D2" s="7" t="s">
        <v>10</v>
      </c>
      <c r="E2" s="32" t="s">
        <v>5</v>
      </c>
      <c r="F2" s="6" t="s">
        <v>0</v>
      </c>
      <c r="G2" s="4" t="s">
        <v>122</v>
      </c>
      <c r="H2" s="90" t="s">
        <v>231</v>
      </c>
      <c r="I2" s="47"/>
      <c r="J2" s="47"/>
    </row>
    <row r="3" spans="1:10" ht="96" customHeight="1" x14ac:dyDescent="0.2">
      <c r="A3" s="48" t="s">
        <v>57</v>
      </c>
      <c r="B3" s="49" t="s">
        <v>77</v>
      </c>
      <c r="C3" s="62">
        <v>3</v>
      </c>
      <c r="D3" s="63" t="s">
        <v>79</v>
      </c>
      <c r="E3" s="62">
        <v>16</v>
      </c>
      <c r="F3" s="62">
        <v>360</v>
      </c>
      <c r="G3" s="62">
        <f t="shared" ref="G3:G23" si="0">F3/60</f>
        <v>6</v>
      </c>
      <c r="H3" s="91">
        <f t="shared" ref="H3:H13" si="1">E3*G3</f>
        <v>96</v>
      </c>
    </row>
    <row r="4" spans="1:10" ht="106.5" customHeight="1" x14ac:dyDescent="0.2">
      <c r="A4" s="43" t="s">
        <v>58</v>
      </c>
      <c r="B4" s="37" t="s">
        <v>78</v>
      </c>
      <c r="C4" s="51">
        <v>1</v>
      </c>
      <c r="D4" s="31" t="s">
        <v>80</v>
      </c>
      <c r="E4" s="55">
        <v>16</v>
      </c>
      <c r="F4" s="55">
        <v>480</v>
      </c>
      <c r="G4" s="51">
        <f t="shared" si="0"/>
        <v>8</v>
      </c>
      <c r="H4" s="92">
        <f t="shared" si="1"/>
        <v>128</v>
      </c>
    </row>
    <row r="5" spans="1:10" ht="128.25" customHeight="1" x14ac:dyDescent="0.2">
      <c r="A5" s="43" t="s">
        <v>59</v>
      </c>
      <c r="B5" s="37" t="s">
        <v>98</v>
      </c>
      <c r="C5" s="51"/>
      <c r="D5" s="31" t="s">
        <v>99</v>
      </c>
      <c r="E5" s="55">
        <v>16</v>
      </c>
      <c r="F5" s="55">
        <v>360</v>
      </c>
      <c r="G5" s="51">
        <f t="shared" si="0"/>
        <v>6</v>
      </c>
      <c r="H5" s="92">
        <f t="shared" si="1"/>
        <v>96</v>
      </c>
    </row>
    <row r="6" spans="1:10" ht="179.25" customHeight="1" x14ac:dyDescent="0.2">
      <c r="A6" s="43" t="s">
        <v>59</v>
      </c>
      <c r="B6" s="52" t="s">
        <v>82</v>
      </c>
      <c r="C6" s="51">
        <v>1</v>
      </c>
      <c r="D6" s="31" t="s">
        <v>85</v>
      </c>
      <c r="E6" s="55">
        <v>16</v>
      </c>
      <c r="F6" s="51">
        <v>300</v>
      </c>
      <c r="G6" s="51">
        <f t="shared" si="0"/>
        <v>5</v>
      </c>
      <c r="H6" s="92">
        <f t="shared" si="1"/>
        <v>80</v>
      </c>
    </row>
    <row r="7" spans="1:10" ht="198" customHeight="1" x14ac:dyDescent="0.2">
      <c r="A7" s="43" t="s">
        <v>60</v>
      </c>
      <c r="B7" s="51" t="s">
        <v>81</v>
      </c>
      <c r="C7" s="51">
        <v>1</v>
      </c>
      <c r="D7" s="31" t="s">
        <v>84</v>
      </c>
      <c r="E7" s="55">
        <v>16</v>
      </c>
      <c r="F7" s="51">
        <v>480</v>
      </c>
      <c r="G7" s="51">
        <f t="shared" si="0"/>
        <v>8</v>
      </c>
      <c r="H7" s="92">
        <f t="shared" si="1"/>
        <v>128</v>
      </c>
    </row>
    <row r="8" spans="1:10" ht="234" customHeight="1" x14ac:dyDescent="0.2">
      <c r="A8" s="43" t="s">
        <v>61</v>
      </c>
      <c r="B8" s="56" t="s">
        <v>83</v>
      </c>
      <c r="C8" s="57">
        <v>1</v>
      </c>
      <c r="D8" s="31" t="s">
        <v>121</v>
      </c>
      <c r="E8" s="51">
        <v>16</v>
      </c>
      <c r="F8" s="51">
        <v>480</v>
      </c>
      <c r="G8" s="51">
        <f t="shared" si="0"/>
        <v>8</v>
      </c>
      <c r="H8" s="92">
        <f t="shared" si="1"/>
        <v>128</v>
      </c>
    </row>
    <row r="9" spans="1:10" ht="154.5" customHeight="1" x14ac:dyDescent="0.2">
      <c r="A9" s="43" t="s">
        <v>62</v>
      </c>
      <c r="B9" s="37" t="s">
        <v>86</v>
      </c>
      <c r="C9" s="51">
        <v>1</v>
      </c>
      <c r="D9" s="31" t="s">
        <v>100</v>
      </c>
      <c r="E9" s="51">
        <v>16</v>
      </c>
      <c r="F9" s="51">
        <v>420</v>
      </c>
      <c r="G9" s="51">
        <f t="shared" si="0"/>
        <v>7</v>
      </c>
      <c r="H9" s="92">
        <f t="shared" si="1"/>
        <v>112</v>
      </c>
    </row>
    <row r="10" spans="1:10" ht="153" x14ac:dyDescent="0.2">
      <c r="A10" s="43" t="s">
        <v>63</v>
      </c>
      <c r="B10" s="37" t="s">
        <v>101</v>
      </c>
      <c r="C10" s="16"/>
      <c r="D10" s="31" t="s">
        <v>102</v>
      </c>
      <c r="E10" s="51">
        <v>16</v>
      </c>
      <c r="F10" s="51">
        <v>420</v>
      </c>
      <c r="G10" s="51">
        <f t="shared" si="0"/>
        <v>7</v>
      </c>
      <c r="H10" s="92">
        <f t="shared" si="1"/>
        <v>112</v>
      </c>
    </row>
    <row r="11" spans="1:10" ht="287.25" customHeight="1" x14ac:dyDescent="0.2">
      <c r="A11" s="43" t="s">
        <v>64</v>
      </c>
      <c r="B11" s="52" t="s">
        <v>87</v>
      </c>
      <c r="C11" s="51">
        <v>2</v>
      </c>
      <c r="D11" s="31" t="s">
        <v>103</v>
      </c>
      <c r="E11" s="55">
        <v>16</v>
      </c>
      <c r="F11" s="51">
        <v>480</v>
      </c>
      <c r="G11" s="51">
        <f t="shared" si="0"/>
        <v>8</v>
      </c>
      <c r="H11" s="92">
        <f t="shared" si="1"/>
        <v>128</v>
      </c>
    </row>
    <row r="12" spans="1:10" ht="170.25" customHeight="1" x14ac:dyDescent="0.2">
      <c r="A12" s="43" t="s">
        <v>65</v>
      </c>
      <c r="B12" s="37" t="s">
        <v>88</v>
      </c>
      <c r="C12" s="51">
        <v>4</v>
      </c>
      <c r="D12" s="31" t="s">
        <v>104</v>
      </c>
      <c r="E12" s="51">
        <v>16</v>
      </c>
      <c r="F12" s="51">
        <v>240</v>
      </c>
      <c r="G12" s="51">
        <f t="shared" si="0"/>
        <v>4</v>
      </c>
      <c r="H12" s="92">
        <f t="shared" si="1"/>
        <v>64</v>
      </c>
    </row>
    <row r="13" spans="1:10" ht="171" customHeight="1" x14ac:dyDescent="0.2">
      <c r="A13" s="43" t="s">
        <v>66</v>
      </c>
      <c r="B13" s="52" t="s">
        <v>89</v>
      </c>
      <c r="C13" s="51">
        <v>2</v>
      </c>
      <c r="D13" s="31" t="s">
        <v>104</v>
      </c>
      <c r="E13" s="51">
        <v>16</v>
      </c>
      <c r="F13" s="51">
        <v>480</v>
      </c>
      <c r="G13" s="51">
        <f t="shared" si="0"/>
        <v>8</v>
      </c>
      <c r="H13" s="92">
        <f t="shared" si="1"/>
        <v>128</v>
      </c>
    </row>
    <row r="14" spans="1:10" ht="165.75" x14ac:dyDescent="0.2">
      <c r="A14" s="43" t="s">
        <v>67</v>
      </c>
      <c r="B14" s="52" t="s">
        <v>90</v>
      </c>
      <c r="C14" s="51">
        <v>1</v>
      </c>
      <c r="D14" s="31" t="s">
        <v>105</v>
      </c>
      <c r="E14" s="51">
        <v>16</v>
      </c>
      <c r="F14" s="51">
        <v>420</v>
      </c>
      <c r="G14" s="51">
        <f t="shared" si="0"/>
        <v>7</v>
      </c>
      <c r="H14" s="92">
        <f t="shared" ref="H14:H20" si="2">E14*G14</f>
        <v>112</v>
      </c>
    </row>
    <row r="15" spans="1:10" ht="178.5" x14ac:dyDescent="0.2">
      <c r="A15" s="43" t="s">
        <v>68</v>
      </c>
      <c r="B15" s="37" t="s">
        <v>91</v>
      </c>
      <c r="C15" s="51">
        <v>2</v>
      </c>
      <c r="D15" s="31" t="s">
        <v>106</v>
      </c>
      <c r="E15" s="51">
        <v>16</v>
      </c>
      <c r="F15" s="51">
        <v>480</v>
      </c>
      <c r="G15" s="51">
        <f t="shared" si="0"/>
        <v>8</v>
      </c>
      <c r="H15" s="92">
        <f t="shared" si="2"/>
        <v>128</v>
      </c>
    </row>
    <row r="16" spans="1:10" ht="191.25" x14ac:dyDescent="0.2">
      <c r="A16" s="43" t="s">
        <v>69</v>
      </c>
      <c r="B16" s="52" t="s">
        <v>92</v>
      </c>
      <c r="C16" s="51">
        <v>2</v>
      </c>
      <c r="D16" s="31" t="s">
        <v>107</v>
      </c>
      <c r="E16" s="51">
        <v>16</v>
      </c>
      <c r="F16" s="51">
        <v>480</v>
      </c>
      <c r="G16" s="51">
        <f t="shared" si="0"/>
        <v>8</v>
      </c>
      <c r="H16" s="92">
        <f t="shared" si="2"/>
        <v>128</v>
      </c>
    </row>
    <row r="17" spans="1:8" ht="165.75" x14ac:dyDescent="0.2">
      <c r="A17" s="43" t="s">
        <v>70</v>
      </c>
      <c r="B17" s="58" t="s">
        <v>110</v>
      </c>
      <c r="C17" s="51">
        <v>4</v>
      </c>
      <c r="D17" s="31" t="s">
        <v>108</v>
      </c>
      <c r="E17" s="51">
        <v>16</v>
      </c>
      <c r="F17" s="51">
        <v>420</v>
      </c>
      <c r="G17" s="51">
        <f t="shared" si="0"/>
        <v>7</v>
      </c>
      <c r="H17" s="92">
        <f t="shared" si="2"/>
        <v>112</v>
      </c>
    </row>
    <row r="18" spans="1:8" ht="165.75" x14ac:dyDescent="0.2">
      <c r="A18" s="43" t="s">
        <v>71</v>
      </c>
      <c r="B18" s="58" t="s">
        <v>109</v>
      </c>
      <c r="C18" s="51">
        <v>6</v>
      </c>
      <c r="D18" s="31" t="s">
        <v>108</v>
      </c>
      <c r="E18" s="51">
        <v>16</v>
      </c>
      <c r="F18" s="51">
        <v>420</v>
      </c>
      <c r="G18" s="51">
        <f t="shared" si="0"/>
        <v>7</v>
      </c>
      <c r="H18" s="92">
        <f t="shared" si="2"/>
        <v>112</v>
      </c>
    </row>
    <row r="19" spans="1:8" ht="354" customHeight="1" x14ac:dyDescent="0.2">
      <c r="A19" s="43" t="s">
        <v>72</v>
      </c>
      <c r="B19" s="56" t="s">
        <v>93</v>
      </c>
      <c r="C19" s="51">
        <v>4</v>
      </c>
      <c r="D19" s="31" t="s">
        <v>111</v>
      </c>
      <c r="E19" s="51">
        <v>16</v>
      </c>
      <c r="F19" s="51">
        <v>480</v>
      </c>
      <c r="G19" s="51">
        <f t="shared" si="0"/>
        <v>8</v>
      </c>
      <c r="H19" s="92">
        <f t="shared" si="2"/>
        <v>128</v>
      </c>
    </row>
    <row r="20" spans="1:8" ht="239.25" customHeight="1" x14ac:dyDescent="0.2">
      <c r="A20" s="43" t="s">
        <v>73</v>
      </c>
      <c r="B20" s="58" t="s">
        <v>94</v>
      </c>
      <c r="C20" s="16"/>
      <c r="D20" s="31" t="s">
        <v>112</v>
      </c>
      <c r="E20" s="55">
        <v>16</v>
      </c>
      <c r="F20" s="55">
        <v>540</v>
      </c>
      <c r="G20" s="51">
        <f t="shared" si="0"/>
        <v>9</v>
      </c>
      <c r="H20" s="92">
        <f t="shared" si="2"/>
        <v>144</v>
      </c>
    </row>
    <row r="21" spans="1:8" ht="245.25" customHeight="1" x14ac:dyDescent="0.2">
      <c r="A21" s="43" t="s">
        <v>74</v>
      </c>
      <c r="B21" s="56" t="s">
        <v>95</v>
      </c>
      <c r="C21" s="16"/>
      <c r="D21" s="31" t="s">
        <v>113</v>
      </c>
      <c r="E21" s="51">
        <v>16</v>
      </c>
      <c r="F21" s="51">
        <v>480</v>
      </c>
      <c r="G21" s="51">
        <f t="shared" si="0"/>
        <v>8</v>
      </c>
      <c r="H21" s="92">
        <f t="shared" ref="H21:H26" si="3">E21*G21</f>
        <v>128</v>
      </c>
    </row>
    <row r="22" spans="1:8" ht="280.5" x14ac:dyDescent="0.2">
      <c r="A22" s="43" t="s">
        <v>75</v>
      </c>
      <c r="B22" s="56" t="s">
        <v>96</v>
      </c>
      <c r="C22" s="51">
        <v>1</v>
      </c>
      <c r="D22" s="31" t="s">
        <v>114</v>
      </c>
      <c r="E22" s="51">
        <v>16</v>
      </c>
      <c r="F22" s="51">
        <v>420</v>
      </c>
      <c r="G22" s="51">
        <f t="shared" si="0"/>
        <v>7</v>
      </c>
      <c r="H22" s="92">
        <f t="shared" si="3"/>
        <v>112</v>
      </c>
    </row>
    <row r="23" spans="1:8" ht="229.5" x14ac:dyDescent="0.2">
      <c r="A23" s="43" t="s">
        <v>76</v>
      </c>
      <c r="B23" s="56" t="s">
        <v>97</v>
      </c>
      <c r="C23" s="51">
        <v>1</v>
      </c>
      <c r="D23" s="31" t="s">
        <v>115</v>
      </c>
      <c r="E23" s="51">
        <v>16</v>
      </c>
      <c r="F23" s="51">
        <v>1200</v>
      </c>
      <c r="G23" s="51">
        <f t="shared" si="0"/>
        <v>20</v>
      </c>
      <c r="H23" s="92">
        <f t="shared" si="3"/>
        <v>320</v>
      </c>
    </row>
    <row r="24" spans="1:8" s="35" customFormat="1" ht="140.25" x14ac:dyDescent="0.2">
      <c r="A24" s="43" t="s">
        <v>136</v>
      </c>
      <c r="B24" s="59" t="s">
        <v>190</v>
      </c>
      <c r="C24" s="60">
        <v>1</v>
      </c>
      <c r="D24" s="61" t="s">
        <v>191</v>
      </c>
      <c r="E24" s="60">
        <v>16</v>
      </c>
      <c r="F24" s="60">
        <v>460</v>
      </c>
      <c r="G24" s="60">
        <v>7</v>
      </c>
      <c r="H24" s="92">
        <f t="shared" si="3"/>
        <v>112</v>
      </c>
    </row>
    <row r="25" spans="1:8" s="35" customFormat="1" ht="89.25" x14ac:dyDescent="0.2">
      <c r="A25" s="43" t="s">
        <v>141</v>
      </c>
      <c r="B25" s="59" t="s">
        <v>196</v>
      </c>
      <c r="C25" s="60">
        <v>1</v>
      </c>
      <c r="D25" s="61" t="s">
        <v>197</v>
      </c>
      <c r="E25" s="60">
        <v>16</v>
      </c>
      <c r="F25" s="60">
        <v>720</v>
      </c>
      <c r="G25" s="60">
        <f t="shared" ref="G25:G32" si="4">F25/60</f>
        <v>12</v>
      </c>
      <c r="H25" s="92">
        <f t="shared" si="3"/>
        <v>192</v>
      </c>
    </row>
    <row r="26" spans="1:8" ht="144.75" customHeight="1" x14ac:dyDescent="0.2">
      <c r="A26" s="43" t="s">
        <v>142</v>
      </c>
      <c r="B26" s="229" t="s">
        <v>137</v>
      </c>
      <c r="C26" s="230">
        <v>1</v>
      </c>
      <c r="D26" s="24" t="s">
        <v>333</v>
      </c>
      <c r="E26" s="230">
        <v>4</v>
      </c>
      <c r="F26" s="230">
        <v>240</v>
      </c>
      <c r="G26" s="230">
        <f t="shared" si="4"/>
        <v>4</v>
      </c>
      <c r="H26" s="217">
        <f t="shared" si="3"/>
        <v>16</v>
      </c>
    </row>
    <row r="27" spans="1:8" ht="56.25" customHeight="1" x14ac:dyDescent="0.2">
      <c r="A27" s="43" t="s">
        <v>143</v>
      </c>
      <c r="B27" s="52" t="s">
        <v>139</v>
      </c>
      <c r="C27" s="51">
        <v>1</v>
      </c>
      <c r="D27" s="24" t="s">
        <v>334</v>
      </c>
      <c r="E27" s="51">
        <v>4</v>
      </c>
      <c r="F27" s="51">
        <v>120</v>
      </c>
      <c r="G27" s="51">
        <f t="shared" si="4"/>
        <v>2</v>
      </c>
      <c r="H27" s="217">
        <f t="shared" ref="H27:H32" si="5">E27*G27</f>
        <v>8</v>
      </c>
    </row>
    <row r="28" spans="1:8" ht="61.5" customHeight="1" x14ac:dyDescent="0.2">
      <c r="A28" s="43" t="s">
        <v>146</v>
      </c>
      <c r="B28" s="52" t="s">
        <v>140</v>
      </c>
      <c r="C28" s="51">
        <v>1</v>
      </c>
      <c r="D28" s="24" t="s">
        <v>335</v>
      </c>
      <c r="E28" s="51">
        <v>4</v>
      </c>
      <c r="F28" s="51">
        <v>180</v>
      </c>
      <c r="G28" s="51">
        <f t="shared" si="4"/>
        <v>3</v>
      </c>
      <c r="H28" s="217">
        <f t="shared" si="5"/>
        <v>12</v>
      </c>
    </row>
    <row r="29" spans="1:8" ht="69" customHeight="1" x14ac:dyDescent="0.2">
      <c r="A29" s="43" t="s">
        <v>148</v>
      </c>
      <c r="B29" s="52" t="s">
        <v>144</v>
      </c>
      <c r="C29" s="51">
        <v>1</v>
      </c>
      <c r="D29" s="24" t="s">
        <v>336</v>
      </c>
      <c r="E29" s="51">
        <v>4</v>
      </c>
      <c r="F29" s="51">
        <v>240</v>
      </c>
      <c r="G29" s="51">
        <f t="shared" si="4"/>
        <v>4</v>
      </c>
      <c r="H29" s="217">
        <f t="shared" si="5"/>
        <v>16</v>
      </c>
    </row>
    <row r="30" spans="1:8" ht="52.5" customHeight="1" x14ac:dyDescent="0.2">
      <c r="A30" s="43" t="s">
        <v>150</v>
      </c>
      <c r="B30" s="52" t="s">
        <v>145</v>
      </c>
      <c r="C30" s="51">
        <v>1</v>
      </c>
      <c r="D30" s="24" t="s">
        <v>337</v>
      </c>
      <c r="E30" s="51">
        <v>4</v>
      </c>
      <c r="F30" s="51">
        <v>480</v>
      </c>
      <c r="G30" s="51">
        <f t="shared" si="4"/>
        <v>8</v>
      </c>
      <c r="H30" s="217">
        <f t="shared" si="5"/>
        <v>32</v>
      </c>
    </row>
    <row r="31" spans="1:8" ht="64.5" customHeight="1" x14ac:dyDescent="0.2">
      <c r="A31" s="43" t="s">
        <v>346</v>
      </c>
      <c r="B31" s="52" t="s">
        <v>147</v>
      </c>
      <c r="C31" s="51">
        <v>1</v>
      </c>
      <c r="D31" s="24" t="s">
        <v>338</v>
      </c>
      <c r="E31" s="51">
        <v>4</v>
      </c>
      <c r="F31" s="51">
        <v>720</v>
      </c>
      <c r="G31" s="51">
        <f t="shared" si="4"/>
        <v>12</v>
      </c>
      <c r="H31" s="217">
        <f t="shared" si="5"/>
        <v>48</v>
      </c>
    </row>
    <row r="32" spans="1:8" x14ac:dyDescent="0.2">
      <c r="A32" s="271" t="s">
        <v>347</v>
      </c>
      <c r="B32" s="276" t="s">
        <v>149</v>
      </c>
      <c r="C32" s="269">
        <v>1</v>
      </c>
      <c r="D32" s="278" t="s">
        <v>306</v>
      </c>
      <c r="E32" s="269">
        <v>4</v>
      </c>
      <c r="F32" s="269">
        <v>180</v>
      </c>
      <c r="G32" s="269">
        <f t="shared" si="4"/>
        <v>3</v>
      </c>
      <c r="H32" s="273">
        <f t="shared" si="5"/>
        <v>12</v>
      </c>
    </row>
    <row r="33" spans="1:11" x14ac:dyDescent="0.2">
      <c r="A33" s="272"/>
      <c r="B33" s="276"/>
      <c r="C33" s="269"/>
      <c r="D33" s="279"/>
      <c r="E33" s="269"/>
      <c r="F33" s="269"/>
      <c r="G33" s="269"/>
      <c r="H33" s="274"/>
    </row>
    <row r="34" spans="1:11" x14ac:dyDescent="0.2">
      <c r="A34" s="272"/>
      <c r="B34" s="276"/>
      <c r="C34" s="269"/>
      <c r="D34" s="279"/>
      <c r="E34" s="269"/>
      <c r="F34" s="269"/>
      <c r="G34" s="269"/>
      <c r="H34" s="274"/>
    </row>
    <row r="35" spans="1:11" x14ac:dyDescent="0.2">
      <c r="A35" s="272"/>
      <c r="B35" s="276"/>
      <c r="C35" s="269"/>
      <c r="D35" s="279"/>
      <c r="E35" s="269"/>
      <c r="F35" s="269"/>
      <c r="G35" s="269"/>
      <c r="H35" s="274"/>
    </row>
    <row r="36" spans="1:11" ht="13.5" thickBot="1" x14ac:dyDescent="0.25">
      <c r="A36" s="272"/>
      <c r="B36" s="277"/>
      <c r="C36" s="270"/>
      <c r="D36" s="280"/>
      <c r="E36" s="270"/>
      <c r="F36" s="270"/>
      <c r="G36" s="270"/>
      <c r="H36" s="275"/>
    </row>
    <row r="37" spans="1:11" ht="16.5" thickBot="1" x14ac:dyDescent="0.25">
      <c r="H37" s="219">
        <f>SUM(H3:H36)</f>
        <v>3072</v>
      </c>
    </row>
    <row r="40" spans="1:11" x14ac:dyDescent="0.2">
      <c r="H40" s="93"/>
      <c r="I40" s="78"/>
    </row>
    <row r="42" spans="1:11" ht="15.75" x14ac:dyDescent="0.25">
      <c r="H42" s="268" t="s">
        <v>233</v>
      </c>
      <c r="I42" s="268"/>
      <c r="J42" s="221">
        <f>H37*10</f>
        <v>30720</v>
      </c>
      <c r="K42" s="221"/>
    </row>
    <row r="44" spans="1:11" ht="13.5" thickBot="1" x14ac:dyDescent="0.25"/>
    <row r="45" spans="1:11" ht="13.5" thickBot="1" x14ac:dyDescent="0.25">
      <c r="H45" s="94" t="s">
        <v>354</v>
      </c>
      <c r="I45" s="218">
        <f>J42*20/100</f>
        <v>6144</v>
      </c>
    </row>
    <row r="46" spans="1:11" x14ac:dyDescent="0.2">
      <c r="E46" s="89"/>
      <c r="H46"/>
    </row>
    <row r="47" spans="1:11" x14ac:dyDescent="0.2">
      <c r="E47" s="89"/>
      <c r="H47"/>
    </row>
    <row r="48" spans="1:11" x14ac:dyDescent="0.2">
      <c r="E48" s="89"/>
      <c r="H48"/>
    </row>
    <row r="49" spans="5:8" x14ac:dyDescent="0.2">
      <c r="E49" s="89"/>
      <c r="H49"/>
    </row>
    <row r="50" spans="5:8" x14ac:dyDescent="0.2">
      <c r="E50" s="89"/>
      <c r="H50"/>
    </row>
    <row r="51" spans="5:8" x14ac:dyDescent="0.2">
      <c r="E51" s="89"/>
      <c r="H51"/>
    </row>
    <row r="52" spans="5:8" x14ac:dyDescent="0.2">
      <c r="E52" s="89"/>
      <c r="H52"/>
    </row>
    <row r="53" spans="5:8" x14ac:dyDescent="0.2">
      <c r="E53" s="89"/>
      <c r="H53"/>
    </row>
    <row r="54" spans="5:8" x14ac:dyDescent="0.2">
      <c r="E54" s="89"/>
      <c r="H54"/>
    </row>
  </sheetData>
  <mergeCells count="9">
    <mergeCell ref="H42:I42"/>
    <mergeCell ref="G32:G36"/>
    <mergeCell ref="C32:C36"/>
    <mergeCell ref="A32:A36"/>
    <mergeCell ref="H32:H36"/>
    <mergeCell ref="B32:B36"/>
    <mergeCell ref="E32:E36"/>
    <mergeCell ref="F32:F36"/>
    <mergeCell ref="D32:D36"/>
  </mergeCells>
  <phoneticPr fontId="1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topLeftCell="A15" workbookViewId="0">
      <selection activeCell="I36" sqref="I36"/>
    </sheetView>
  </sheetViews>
  <sheetFormatPr defaultRowHeight="12.75" x14ac:dyDescent="0.2"/>
  <cols>
    <col min="1" max="1" width="10.7109375" customWidth="1"/>
    <col min="2" max="2" width="64" customWidth="1"/>
    <col min="3" max="3" width="13.5703125" customWidth="1"/>
    <col min="4" max="6" width="13.28515625" customWidth="1"/>
    <col min="10" max="10" width="14.140625" customWidth="1"/>
  </cols>
  <sheetData>
    <row r="1" spans="1:9" s="33" customFormat="1" x14ac:dyDescent="0.2">
      <c r="A1" s="281" t="s">
        <v>331</v>
      </c>
      <c r="B1" s="282"/>
      <c r="C1" s="282"/>
      <c r="D1" s="282"/>
      <c r="E1" s="282"/>
      <c r="F1" s="282"/>
      <c r="G1" s="282"/>
      <c r="H1" s="282"/>
      <c r="I1" s="283"/>
    </row>
    <row r="2" spans="1:9" s="33" customFormat="1" ht="12.75" customHeight="1" x14ac:dyDescent="0.2">
      <c r="A2" s="284"/>
      <c r="B2" s="285"/>
      <c r="C2" s="285"/>
      <c r="D2" s="285"/>
      <c r="E2" s="285"/>
      <c r="F2" s="285"/>
      <c r="G2" s="285"/>
      <c r="H2" s="285"/>
      <c r="I2" s="286"/>
    </row>
    <row r="3" spans="1:9" s="33" customFormat="1" ht="13.5" thickBot="1" x14ac:dyDescent="0.25">
      <c r="A3" s="287"/>
      <c r="B3" s="288"/>
      <c r="C3" s="288"/>
      <c r="D3" s="288"/>
      <c r="E3" s="288"/>
      <c r="F3" s="288"/>
      <c r="G3" s="288"/>
      <c r="H3" s="288"/>
      <c r="I3" s="289"/>
    </row>
    <row r="4" spans="1:9" s="33" customFormat="1" ht="25.5" customHeight="1" thickBot="1" x14ac:dyDescent="0.25">
      <c r="A4" s="36"/>
      <c r="B4" s="7" t="s">
        <v>198</v>
      </c>
      <c r="C4" s="6" t="s">
        <v>5</v>
      </c>
      <c r="D4" s="6" t="s">
        <v>0</v>
      </c>
      <c r="E4" s="53" t="s">
        <v>232</v>
      </c>
      <c r="F4" s="6" t="s">
        <v>235</v>
      </c>
      <c r="G4" s="13" t="s">
        <v>7</v>
      </c>
      <c r="H4" s="79" t="s">
        <v>1</v>
      </c>
      <c r="I4" s="80" t="s">
        <v>236</v>
      </c>
    </row>
    <row r="5" spans="1:9" x14ac:dyDescent="0.2">
      <c r="A5" s="43">
        <v>1</v>
      </c>
      <c r="B5" s="38" t="s">
        <v>199</v>
      </c>
      <c r="C5" s="81">
        <v>5</v>
      </c>
      <c r="D5" s="83">
        <v>245</v>
      </c>
      <c r="E5" s="85">
        <f>D5/60</f>
        <v>4.083333333333333</v>
      </c>
      <c r="F5" s="296">
        <v>8</v>
      </c>
      <c r="G5" s="290">
        <f>(D5+D6+D7+D8+D9+D10+D11+D12+D13+D14+D15+D16+D17+D18+D19+D20+D21+D22+D23+D24+D25+D26+D27+D28+D29+D30+D31+D32)/60</f>
        <v>32</v>
      </c>
      <c r="H5" s="293">
        <v>1</v>
      </c>
      <c r="I5" s="290">
        <f>G5*16</f>
        <v>512</v>
      </c>
    </row>
    <row r="6" spans="1:9" ht="25.5" customHeight="1" x14ac:dyDescent="0.2">
      <c r="A6" s="43">
        <v>2</v>
      </c>
      <c r="B6" s="38" t="s">
        <v>200</v>
      </c>
      <c r="C6" s="81">
        <v>2</v>
      </c>
      <c r="D6" s="83">
        <v>125</v>
      </c>
      <c r="E6" s="86">
        <f t="shared" ref="E6:E32" si="0">D6/60</f>
        <v>2.0833333333333335</v>
      </c>
      <c r="F6" s="297"/>
      <c r="G6" s="291"/>
      <c r="H6" s="294"/>
      <c r="I6" s="291"/>
    </row>
    <row r="7" spans="1:9" x14ac:dyDescent="0.2">
      <c r="A7" s="43">
        <v>3</v>
      </c>
      <c r="B7" s="38" t="s">
        <v>201</v>
      </c>
      <c r="C7" s="81">
        <v>4</v>
      </c>
      <c r="D7" s="83">
        <v>20</v>
      </c>
      <c r="E7" s="86">
        <f t="shared" si="0"/>
        <v>0.33333333333333331</v>
      </c>
      <c r="F7" s="297"/>
      <c r="G7" s="291"/>
      <c r="H7" s="294"/>
      <c r="I7" s="291"/>
    </row>
    <row r="8" spans="1:9" x14ac:dyDescent="0.2">
      <c r="A8" s="43">
        <v>4</v>
      </c>
      <c r="B8" s="38" t="s">
        <v>224</v>
      </c>
      <c r="C8" s="81">
        <v>2</v>
      </c>
      <c r="D8" s="83">
        <v>20</v>
      </c>
      <c r="E8" s="86">
        <f t="shared" si="0"/>
        <v>0.33333333333333331</v>
      </c>
      <c r="F8" s="297"/>
      <c r="G8" s="291"/>
      <c r="H8" s="294"/>
      <c r="I8" s="291"/>
    </row>
    <row r="9" spans="1:9" x14ac:dyDescent="0.2">
      <c r="A9" s="43">
        <v>5</v>
      </c>
      <c r="B9" s="38" t="s">
        <v>225</v>
      </c>
      <c r="C9" s="81">
        <v>2</v>
      </c>
      <c r="D9" s="83">
        <v>20</v>
      </c>
      <c r="E9" s="86">
        <f t="shared" si="0"/>
        <v>0.33333333333333331</v>
      </c>
      <c r="F9" s="297"/>
      <c r="G9" s="291"/>
      <c r="H9" s="294"/>
      <c r="I9" s="291"/>
    </row>
    <row r="10" spans="1:9" ht="25.5" x14ac:dyDescent="0.2">
      <c r="A10" s="43">
        <v>6</v>
      </c>
      <c r="B10" s="38" t="s">
        <v>138</v>
      </c>
      <c r="C10" s="81">
        <v>2</v>
      </c>
      <c r="D10" s="83">
        <v>20</v>
      </c>
      <c r="E10" s="86">
        <f t="shared" si="0"/>
        <v>0.33333333333333331</v>
      </c>
      <c r="F10" s="297"/>
      <c r="G10" s="291"/>
      <c r="H10" s="294"/>
      <c r="I10" s="291"/>
    </row>
    <row r="11" spans="1:9" x14ac:dyDescent="0.2">
      <c r="A11" s="43">
        <v>7</v>
      </c>
      <c r="B11" s="38" t="s">
        <v>202</v>
      </c>
      <c r="C11" s="81">
        <v>5</v>
      </c>
      <c r="D11" s="83">
        <v>125</v>
      </c>
      <c r="E11" s="86">
        <f t="shared" si="0"/>
        <v>2.0833333333333335</v>
      </c>
      <c r="F11" s="297"/>
      <c r="G11" s="291"/>
      <c r="H11" s="294"/>
      <c r="I11" s="291"/>
    </row>
    <row r="12" spans="1:9" x14ac:dyDescent="0.2">
      <c r="A12" s="43">
        <v>8</v>
      </c>
      <c r="B12" s="38" t="s">
        <v>203</v>
      </c>
      <c r="C12" s="81">
        <v>6</v>
      </c>
      <c r="D12" s="83">
        <v>100</v>
      </c>
      <c r="E12" s="86">
        <f t="shared" si="0"/>
        <v>1.6666666666666667</v>
      </c>
      <c r="F12" s="297"/>
      <c r="G12" s="291"/>
      <c r="H12" s="294"/>
      <c r="I12" s="291"/>
    </row>
    <row r="13" spans="1:9" x14ac:dyDescent="0.2">
      <c r="A13" s="43">
        <v>9</v>
      </c>
      <c r="B13" s="38" t="s">
        <v>204</v>
      </c>
      <c r="C13" s="81">
        <v>4</v>
      </c>
      <c r="D13" s="83">
        <v>120</v>
      </c>
      <c r="E13" s="86">
        <f t="shared" si="0"/>
        <v>2</v>
      </c>
      <c r="F13" s="297"/>
      <c r="G13" s="291"/>
      <c r="H13" s="294"/>
      <c r="I13" s="291"/>
    </row>
    <row r="14" spans="1:9" x14ac:dyDescent="0.2">
      <c r="A14" s="43">
        <v>10</v>
      </c>
      <c r="B14" s="38" t="s">
        <v>205</v>
      </c>
      <c r="C14" s="81">
        <v>4</v>
      </c>
      <c r="D14" s="83">
        <v>120</v>
      </c>
      <c r="E14" s="86">
        <f t="shared" si="0"/>
        <v>2</v>
      </c>
      <c r="F14" s="297"/>
      <c r="G14" s="291"/>
      <c r="H14" s="294"/>
      <c r="I14" s="291"/>
    </row>
    <row r="15" spans="1:9" ht="25.5" x14ac:dyDescent="0.2">
      <c r="A15" s="43">
        <v>11</v>
      </c>
      <c r="B15" s="38" t="s">
        <v>206</v>
      </c>
      <c r="C15" s="81">
        <v>4</v>
      </c>
      <c r="D15" s="83">
        <v>120</v>
      </c>
      <c r="E15" s="86">
        <f t="shared" si="0"/>
        <v>2</v>
      </c>
      <c r="F15" s="297"/>
      <c r="G15" s="291"/>
      <c r="H15" s="294"/>
      <c r="I15" s="291"/>
    </row>
    <row r="16" spans="1:9" x14ac:dyDescent="0.2">
      <c r="A16" s="43">
        <v>12</v>
      </c>
      <c r="B16" s="38" t="s">
        <v>207</v>
      </c>
      <c r="C16" s="81">
        <v>4</v>
      </c>
      <c r="D16" s="83">
        <v>220</v>
      </c>
      <c r="E16" s="86">
        <f t="shared" si="0"/>
        <v>3.6666666666666665</v>
      </c>
      <c r="F16" s="297"/>
      <c r="G16" s="291"/>
      <c r="H16" s="294"/>
      <c r="I16" s="291"/>
    </row>
    <row r="17" spans="1:9" ht="25.5" customHeight="1" x14ac:dyDescent="0.2">
      <c r="A17" s="43">
        <v>13</v>
      </c>
      <c r="B17" s="38" t="s">
        <v>208</v>
      </c>
      <c r="C17" s="81">
        <v>4</v>
      </c>
      <c r="D17" s="83">
        <v>40</v>
      </c>
      <c r="E17" s="86">
        <f t="shared" si="0"/>
        <v>0.66666666666666663</v>
      </c>
      <c r="F17" s="297"/>
      <c r="G17" s="291"/>
      <c r="H17" s="294"/>
      <c r="I17" s="291"/>
    </row>
    <row r="18" spans="1:9" ht="25.5" customHeight="1" x14ac:dyDescent="0.2">
      <c r="A18" s="43">
        <v>14</v>
      </c>
      <c r="B18" s="38" t="s">
        <v>209</v>
      </c>
      <c r="C18" s="81">
        <v>4</v>
      </c>
      <c r="D18" s="83">
        <v>40</v>
      </c>
      <c r="E18" s="86">
        <f t="shared" si="0"/>
        <v>0.66666666666666663</v>
      </c>
      <c r="F18" s="297"/>
      <c r="G18" s="291"/>
      <c r="H18" s="294"/>
      <c r="I18" s="291"/>
    </row>
    <row r="19" spans="1:9" ht="25.5" customHeight="1" x14ac:dyDescent="0.2">
      <c r="A19" s="43">
        <v>15</v>
      </c>
      <c r="B19" s="38" t="s">
        <v>210</v>
      </c>
      <c r="C19" s="81">
        <v>5</v>
      </c>
      <c r="D19" s="83">
        <v>40</v>
      </c>
      <c r="E19" s="86">
        <f t="shared" si="0"/>
        <v>0.66666666666666663</v>
      </c>
      <c r="F19" s="297"/>
      <c r="G19" s="291"/>
      <c r="H19" s="294"/>
      <c r="I19" s="291"/>
    </row>
    <row r="20" spans="1:9" x14ac:dyDescent="0.2">
      <c r="A20" s="43">
        <v>16</v>
      </c>
      <c r="B20" s="39" t="s">
        <v>211</v>
      </c>
      <c r="C20" s="81">
        <v>5</v>
      </c>
      <c r="D20" s="83">
        <v>70</v>
      </c>
      <c r="E20" s="86">
        <f t="shared" si="0"/>
        <v>1.1666666666666667</v>
      </c>
      <c r="F20" s="297"/>
      <c r="G20" s="291"/>
      <c r="H20" s="294"/>
      <c r="I20" s="291"/>
    </row>
    <row r="21" spans="1:9" x14ac:dyDescent="0.2">
      <c r="A21" s="43">
        <v>17</v>
      </c>
      <c r="B21" s="39" t="s">
        <v>212</v>
      </c>
      <c r="C21" s="81">
        <v>2</v>
      </c>
      <c r="D21" s="83">
        <v>30</v>
      </c>
      <c r="E21" s="86">
        <f t="shared" si="0"/>
        <v>0.5</v>
      </c>
      <c r="F21" s="297"/>
      <c r="G21" s="291"/>
      <c r="H21" s="294"/>
      <c r="I21" s="291"/>
    </row>
    <row r="22" spans="1:9" x14ac:dyDescent="0.2">
      <c r="A22" s="43">
        <v>18</v>
      </c>
      <c r="B22" s="39" t="s">
        <v>213</v>
      </c>
      <c r="C22" s="81">
        <v>4</v>
      </c>
      <c r="D22" s="83">
        <v>30</v>
      </c>
      <c r="E22" s="86">
        <f t="shared" si="0"/>
        <v>0.5</v>
      </c>
      <c r="F22" s="297"/>
      <c r="G22" s="291"/>
      <c r="H22" s="294"/>
      <c r="I22" s="291"/>
    </row>
    <row r="23" spans="1:9" x14ac:dyDescent="0.2">
      <c r="A23" s="43">
        <v>19</v>
      </c>
      <c r="B23" s="39" t="s">
        <v>214</v>
      </c>
      <c r="C23" s="81">
        <v>4</v>
      </c>
      <c r="D23" s="83">
        <v>60</v>
      </c>
      <c r="E23" s="86">
        <f t="shared" si="0"/>
        <v>1</v>
      </c>
      <c r="F23" s="297"/>
      <c r="G23" s="291"/>
      <c r="H23" s="294"/>
      <c r="I23" s="291"/>
    </row>
    <row r="24" spans="1:9" x14ac:dyDescent="0.2">
      <c r="A24" s="43">
        <v>20</v>
      </c>
      <c r="B24" s="39" t="s">
        <v>215</v>
      </c>
      <c r="C24" s="81">
        <v>8</v>
      </c>
      <c r="D24" s="83">
        <v>120</v>
      </c>
      <c r="E24" s="86">
        <f t="shared" si="0"/>
        <v>2</v>
      </c>
      <c r="F24" s="297"/>
      <c r="G24" s="291"/>
      <c r="H24" s="294"/>
      <c r="I24" s="291"/>
    </row>
    <row r="25" spans="1:9" x14ac:dyDescent="0.2">
      <c r="A25" s="43">
        <v>21</v>
      </c>
      <c r="B25" s="39" t="s">
        <v>216</v>
      </c>
      <c r="C25" s="81">
        <v>6</v>
      </c>
      <c r="D25" s="83">
        <v>30</v>
      </c>
      <c r="E25" s="86">
        <f t="shared" si="0"/>
        <v>0.5</v>
      </c>
      <c r="F25" s="297"/>
      <c r="G25" s="291"/>
      <c r="H25" s="294"/>
      <c r="I25" s="291"/>
    </row>
    <row r="26" spans="1:9" x14ac:dyDescent="0.2">
      <c r="A26" s="43">
        <v>22</v>
      </c>
      <c r="B26" s="39" t="s">
        <v>217</v>
      </c>
      <c r="C26" s="81">
        <v>4</v>
      </c>
      <c r="D26" s="83">
        <v>30</v>
      </c>
      <c r="E26" s="86">
        <f t="shared" si="0"/>
        <v>0.5</v>
      </c>
      <c r="F26" s="297"/>
      <c r="G26" s="291"/>
      <c r="H26" s="294"/>
      <c r="I26" s="291"/>
    </row>
    <row r="27" spans="1:9" x14ac:dyDescent="0.2">
      <c r="A27" s="43">
        <v>23</v>
      </c>
      <c r="B27" s="40" t="s">
        <v>218</v>
      </c>
      <c r="C27" s="81">
        <v>5</v>
      </c>
      <c r="D27" s="83">
        <v>60</v>
      </c>
      <c r="E27" s="86">
        <f t="shared" si="0"/>
        <v>1</v>
      </c>
      <c r="F27" s="297"/>
      <c r="G27" s="291"/>
      <c r="H27" s="294"/>
      <c r="I27" s="291"/>
    </row>
    <row r="28" spans="1:9" ht="38.25" customHeight="1" x14ac:dyDescent="0.2">
      <c r="A28" s="43">
        <v>24</v>
      </c>
      <c r="B28" s="41" t="s">
        <v>219</v>
      </c>
      <c r="C28" s="81">
        <v>2</v>
      </c>
      <c r="D28" s="83">
        <v>30</v>
      </c>
      <c r="E28" s="86">
        <f t="shared" si="0"/>
        <v>0.5</v>
      </c>
      <c r="F28" s="297"/>
      <c r="G28" s="291"/>
      <c r="H28" s="294"/>
      <c r="I28" s="291"/>
    </row>
    <row r="29" spans="1:9" x14ac:dyDescent="0.2">
      <c r="A29" s="43">
        <v>25</v>
      </c>
      <c r="B29" s="39" t="s">
        <v>220</v>
      </c>
      <c r="C29" s="81">
        <v>5</v>
      </c>
      <c r="D29" s="83">
        <v>15</v>
      </c>
      <c r="E29" s="86">
        <f t="shared" si="0"/>
        <v>0.25</v>
      </c>
      <c r="F29" s="297"/>
      <c r="G29" s="291"/>
      <c r="H29" s="294"/>
      <c r="I29" s="291"/>
    </row>
    <row r="30" spans="1:9" x14ac:dyDescent="0.2">
      <c r="A30" s="43">
        <v>26</v>
      </c>
      <c r="B30" s="39" t="s">
        <v>221</v>
      </c>
      <c r="C30" s="81">
        <v>2</v>
      </c>
      <c r="D30" s="83">
        <v>25</v>
      </c>
      <c r="E30" s="86">
        <f t="shared" si="0"/>
        <v>0.41666666666666669</v>
      </c>
      <c r="F30" s="297"/>
      <c r="G30" s="291"/>
      <c r="H30" s="294"/>
      <c r="I30" s="291"/>
    </row>
    <row r="31" spans="1:9" x14ac:dyDescent="0.2">
      <c r="A31" s="43">
        <v>27</v>
      </c>
      <c r="B31" s="39" t="s">
        <v>222</v>
      </c>
      <c r="C31" s="81">
        <v>16</v>
      </c>
      <c r="D31" s="83">
        <v>30</v>
      </c>
      <c r="E31" s="86">
        <f t="shared" si="0"/>
        <v>0.5</v>
      </c>
      <c r="F31" s="297"/>
      <c r="G31" s="291"/>
      <c r="H31" s="294"/>
      <c r="I31" s="291"/>
    </row>
    <row r="32" spans="1:9" ht="13.5" thickBot="1" x14ac:dyDescent="0.25">
      <c r="A32" s="44">
        <v>28</v>
      </c>
      <c r="B32" s="42" t="s">
        <v>223</v>
      </c>
      <c r="C32" s="82">
        <v>2</v>
      </c>
      <c r="D32" s="84">
        <v>15</v>
      </c>
      <c r="E32" s="87">
        <f t="shared" si="0"/>
        <v>0.25</v>
      </c>
      <c r="F32" s="298"/>
      <c r="G32" s="292"/>
      <c r="H32" s="295"/>
      <c r="I32" s="292"/>
    </row>
    <row r="33" spans="4:10" x14ac:dyDescent="0.2">
      <c r="D33" s="15">
        <f>SUM(D5:D32)</f>
        <v>1920</v>
      </c>
      <c r="E33" s="34"/>
    </row>
    <row r="36" spans="4:10" x14ac:dyDescent="0.2">
      <c r="G36" s="268" t="s">
        <v>233</v>
      </c>
      <c r="H36" s="268"/>
      <c r="I36" s="237">
        <f>I5*7</f>
        <v>3584</v>
      </c>
      <c r="J36" s="237"/>
    </row>
  </sheetData>
  <mergeCells count="6">
    <mergeCell ref="G36:H36"/>
    <mergeCell ref="A1:I3"/>
    <mergeCell ref="G5:G32"/>
    <mergeCell ref="H5:H32"/>
    <mergeCell ref="I5:I32"/>
    <mergeCell ref="F5:F3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Cerere</vt:lpstr>
      <vt:lpstr>RT- Poduri cu Otel </vt:lpstr>
      <vt:lpstr>Ungere poduri</vt:lpstr>
      <vt:lpstr>Corectiv Poduri Otel </vt:lpstr>
      <vt:lpstr>Verificare cuplaj tambur 1</vt:lpstr>
    </vt:vector>
  </TitlesOfParts>
  <Company>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Arcelor</dc:creator>
  <cp:lastModifiedBy>Balaban, Florinel</cp:lastModifiedBy>
  <cp:lastPrinted>2018-05-16T09:18:11Z</cp:lastPrinted>
  <dcterms:created xsi:type="dcterms:W3CDTF">2014-04-04T07:32:19Z</dcterms:created>
  <dcterms:modified xsi:type="dcterms:W3CDTF">2023-02-14T00:33:37Z</dcterms:modified>
</cp:coreProperties>
</file>